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codeName="ThisWorkbook" checkCompatibility="1" autoCompressPictures="0"/>
  <bookViews>
    <workbookView xWindow="0" yWindow="0" windowWidth="28800" windowHeight="17480" tabRatio="477"/>
  </bookViews>
  <sheets>
    <sheet name="fenixSetup" sheetId="4" r:id="rId1"/>
    <sheet name="Output" sheetId="3" r:id="rId2"/>
    <sheet name="DataSettings" sheetId="1" r:id="rId3"/>
    <sheet name="Languages" sheetId="7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87" i="3" l="1"/>
  <c r="C886" i="3"/>
  <c r="C872" i="3"/>
  <c r="C884" i="3"/>
  <c r="C883" i="3"/>
  <c r="C880" i="3"/>
  <c r="C879" i="3"/>
  <c r="C876" i="3"/>
  <c r="C875" i="3"/>
  <c r="C873" i="3"/>
  <c r="C869" i="3"/>
  <c r="C868" i="3"/>
  <c r="C854" i="3"/>
  <c r="C866" i="3"/>
  <c r="C865" i="3"/>
  <c r="C862" i="3"/>
  <c r="C861" i="3"/>
  <c r="C858" i="3"/>
  <c r="C857" i="3"/>
  <c r="C855" i="3"/>
  <c r="C851" i="3"/>
  <c r="C850" i="3"/>
  <c r="C836" i="3"/>
  <c r="C848" i="3"/>
  <c r="C847" i="3"/>
  <c r="C844" i="3"/>
  <c r="C843" i="3"/>
  <c r="C840" i="3"/>
  <c r="C839" i="3"/>
  <c r="C837" i="3"/>
  <c r="C833" i="3"/>
  <c r="C832" i="3"/>
  <c r="C818" i="3"/>
  <c r="C830" i="3"/>
  <c r="C829" i="3"/>
  <c r="C826" i="3"/>
  <c r="C825" i="3"/>
  <c r="C822" i="3"/>
  <c r="C821" i="3"/>
  <c r="C819" i="3"/>
  <c r="C815" i="3"/>
  <c r="C814" i="3"/>
  <c r="C800" i="3"/>
  <c r="C812" i="3"/>
  <c r="C811" i="3"/>
  <c r="C808" i="3"/>
  <c r="C807" i="3"/>
  <c r="C804" i="3"/>
  <c r="C803" i="3"/>
  <c r="C801" i="3"/>
  <c r="C797" i="3"/>
  <c r="C796" i="3"/>
  <c r="C782" i="3"/>
  <c r="C794" i="3"/>
  <c r="C793" i="3"/>
  <c r="C790" i="3"/>
  <c r="C789" i="3"/>
  <c r="C786" i="3"/>
  <c r="C785" i="3"/>
  <c r="C783" i="3"/>
  <c r="C779" i="3"/>
  <c r="C778" i="3"/>
  <c r="C764" i="3"/>
  <c r="C776" i="3"/>
  <c r="C775" i="3"/>
  <c r="C772" i="3"/>
  <c r="C771" i="3"/>
  <c r="C768" i="3"/>
  <c r="C767" i="3"/>
  <c r="C765" i="3"/>
  <c r="C761" i="3"/>
  <c r="C760" i="3"/>
  <c r="C746" i="3"/>
  <c r="C758" i="3"/>
  <c r="C757" i="3"/>
  <c r="C754" i="3"/>
  <c r="C753" i="3"/>
  <c r="C750" i="3"/>
  <c r="C749" i="3"/>
  <c r="C747" i="3"/>
  <c r="A19" i="7"/>
  <c r="EK4" i="1"/>
  <c r="A20" i="7"/>
  <c r="EK5" i="1"/>
  <c r="A50" i="7"/>
  <c r="EK6" i="1"/>
  <c r="A58" i="7"/>
  <c r="EK7" i="1"/>
  <c r="A66" i="7"/>
  <c r="EK8" i="1"/>
  <c r="A82" i="7"/>
  <c r="EK9" i="1"/>
  <c r="A141" i="7"/>
  <c r="EK10" i="1"/>
  <c r="A208" i="7"/>
  <c r="EK11" i="1"/>
  <c r="A326" i="7"/>
  <c r="EK12" i="1"/>
  <c r="A330" i="7"/>
  <c r="EK13" i="1"/>
  <c r="A2" i="7"/>
  <c r="EK14" i="1"/>
  <c r="A5" i="7"/>
  <c r="EK15" i="1"/>
  <c r="A8" i="7"/>
  <c r="EK16" i="1"/>
  <c r="C743" i="3"/>
  <c r="C742" i="3"/>
  <c r="C728" i="3"/>
  <c r="C740" i="3"/>
  <c r="C739" i="3"/>
  <c r="C736" i="3"/>
  <c r="C735" i="3"/>
  <c r="C732" i="3"/>
  <c r="C731" i="3"/>
  <c r="C729" i="3"/>
  <c r="C725" i="3"/>
  <c r="C724" i="3"/>
  <c r="C710" i="3"/>
  <c r="C722" i="3"/>
  <c r="C721" i="3"/>
  <c r="C718" i="3"/>
  <c r="C717" i="3"/>
  <c r="C714" i="3"/>
  <c r="C713" i="3"/>
  <c r="C711" i="3"/>
  <c r="C707" i="3"/>
  <c r="C706" i="3"/>
  <c r="C692" i="3"/>
  <c r="C704" i="3"/>
  <c r="C703" i="3"/>
  <c r="C700" i="3"/>
  <c r="C699" i="3"/>
  <c r="C696" i="3"/>
  <c r="C695" i="3"/>
  <c r="C693" i="3"/>
  <c r="C689" i="3"/>
  <c r="C688" i="3"/>
  <c r="C674" i="3"/>
  <c r="C686" i="3"/>
  <c r="C685" i="3"/>
  <c r="C682" i="3"/>
  <c r="C681" i="3"/>
  <c r="C678" i="3"/>
  <c r="C677" i="3"/>
  <c r="C675" i="3"/>
  <c r="C671" i="3"/>
  <c r="C670" i="3"/>
  <c r="C656" i="3"/>
  <c r="A135" i="7"/>
  <c r="EK18" i="1"/>
  <c r="A24" i="7"/>
  <c r="EK19" i="1"/>
  <c r="A29" i="7"/>
  <c r="EK20" i="1"/>
  <c r="A39" i="7"/>
  <c r="EK21" i="1"/>
  <c r="A40" i="7"/>
  <c r="EK22" i="1"/>
  <c r="A41" i="7"/>
  <c r="EK23" i="1"/>
  <c r="A42" i="7"/>
  <c r="EK24" i="1"/>
  <c r="EK25" i="1"/>
  <c r="A43" i="7"/>
  <c r="EK26" i="1"/>
  <c r="A44" i="7"/>
  <c r="EK27" i="1"/>
  <c r="A45" i="7"/>
  <c r="EK28" i="1"/>
  <c r="A49" i="7"/>
  <c r="EK29" i="1"/>
  <c r="A53" i="7"/>
  <c r="EK30" i="1"/>
  <c r="A54" i="7"/>
  <c r="EK31" i="1"/>
  <c r="A57" i="7"/>
  <c r="EK32" i="1"/>
  <c r="A62" i="7"/>
  <c r="EK33" i="1"/>
  <c r="A64" i="7"/>
  <c r="EK34" i="1"/>
  <c r="A65" i="7"/>
  <c r="EK35" i="1"/>
  <c r="A67" i="7"/>
  <c r="EK36" i="1"/>
  <c r="A71" i="7"/>
  <c r="EK37" i="1"/>
  <c r="A76" i="7"/>
  <c r="EK38" i="1"/>
  <c r="A79" i="7"/>
  <c r="EK39" i="1"/>
  <c r="A382" i="7"/>
  <c r="EK40" i="1"/>
  <c r="A89" i="7"/>
  <c r="EK41" i="1"/>
  <c r="A119" i="7"/>
  <c r="EK42" i="1"/>
  <c r="A77" i="7"/>
  <c r="EK43" i="1"/>
  <c r="A110" i="7"/>
  <c r="EK44" i="1"/>
  <c r="A112" i="7"/>
  <c r="EK45" i="1"/>
  <c r="A397" i="7"/>
  <c r="EK46" i="1"/>
  <c r="A120" i="7"/>
  <c r="EK47" i="1"/>
  <c r="A358" i="7"/>
  <c r="EK48" i="1"/>
  <c r="A129" i="7"/>
  <c r="EK49" i="1"/>
  <c r="A136" i="7"/>
  <c r="EK51" i="1"/>
  <c r="A137" i="7"/>
  <c r="EK52" i="1"/>
  <c r="A130" i="7"/>
  <c r="EK53" i="1"/>
  <c r="A139" i="7"/>
  <c r="EK54" i="1"/>
  <c r="A383" i="7"/>
  <c r="EK55" i="1"/>
  <c r="A150" i="7"/>
  <c r="EK56" i="1"/>
  <c r="A152" i="7"/>
  <c r="EK57" i="1"/>
  <c r="A155" i="7"/>
  <c r="EK58" i="1"/>
  <c r="A170" i="7"/>
  <c r="EK59" i="1"/>
  <c r="A171" i="7"/>
  <c r="EK60" i="1"/>
  <c r="A172" i="7"/>
  <c r="EK61" i="1"/>
  <c r="A173" i="7"/>
  <c r="EK62" i="1"/>
  <c r="A174" i="7"/>
  <c r="EK63" i="1"/>
  <c r="EK64" i="1"/>
  <c r="A175" i="7"/>
  <c r="EK65" i="1"/>
  <c r="A176" i="7"/>
  <c r="EK66" i="1"/>
  <c r="A177" i="7"/>
  <c r="EK67" i="1"/>
  <c r="A178" i="7"/>
  <c r="EK68" i="1"/>
  <c r="A179" i="7"/>
  <c r="EK69" i="1"/>
  <c r="A398" i="7"/>
  <c r="EK70" i="1"/>
  <c r="A193" i="7"/>
  <c r="EK71" i="1"/>
  <c r="A194" i="7"/>
  <c r="EK72" i="1"/>
  <c r="A195" i="7"/>
  <c r="EK73" i="1"/>
  <c r="A196" i="7"/>
  <c r="EK74" i="1"/>
  <c r="A197" i="7"/>
  <c r="EK75" i="1"/>
  <c r="A198" i="7"/>
  <c r="EK76" i="1"/>
  <c r="A199" i="7"/>
  <c r="EK77" i="1"/>
  <c r="A200" i="7"/>
  <c r="EK78" i="1"/>
  <c r="A399" i="7"/>
  <c r="EK79" i="1"/>
  <c r="A215" i="7"/>
  <c r="EK80" i="1"/>
  <c r="A216" i="7"/>
  <c r="EK81" i="1"/>
  <c r="A218" i="7"/>
  <c r="EK82" i="1"/>
  <c r="A220" i="7"/>
  <c r="EK83" i="1"/>
  <c r="A217" i="7"/>
  <c r="EK84" i="1"/>
  <c r="A233" i="7"/>
  <c r="EK85" i="1"/>
  <c r="A384" i="7"/>
  <c r="EK86" i="1"/>
  <c r="A256" i="7"/>
  <c r="EK87" i="1"/>
  <c r="A257" i="7"/>
  <c r="EK88" i="1"/>
  <c r="A365" i="7"/>
  <c r="EK89" i="1"/>
  <c r="A385" i="7"/>
  <c r="EK90" i="1"/>
  <c r="A111" i="7"/>
  <c r="EK91" i="1"/>
  <c r="A113" i="7"/>
  <c r="EK92" i="1"/>
  <c r="A264" i="7"/>
  <c r="EK93" i="1"/>
  <c r="A266" i="7"/>
  <c r="EK94" i="1"/>
  <c r="A275" i="7"/>
  <c r="EK95" i="1"/>
  <c r="A277" i="7"/>
  <c r="EK96" i="1"/>
  <c r="A284" i="7"/>
  <c r="EK97" i="1"/>
  <c r="A310" i="7"/>
  <c r="EK98" i="1"/>
  <c r="A386" i="7"/>
  <c r="EK99" i="1"/>
  <c r="A319" i="7"/>
  <c r="EK100" i="1"/>
  <c r="A320" i="7"/>
  <c r="EK101" i="1"/>
  <c r="A321" i="7"/>
  <c r="EK102" i="1"/>
  <c r="A323" i="7"/>
  <c r="EK103" i="1"/>
  <c r="A325" i="7"/>
  <c r="EK104" i="1"/>
  <c r="A329" i="7"/>
  <c r="EK105" i="1"/>
  <c r="A338" i="7"/>
  <c r="EK106" i="1"/>
  <c r="A340" i="7"/>
  <c r="EK107" i="1"/>
  <c r="A328" i="7"/>
  <c r="EK108" i="1"/>
  <c r="A347" i="7"/>
  <c r="EK109" i="1"/>
  <c r="A350" i="7"/>
  <c r="EK110" i="1"/>
  <c r="A357" i="7"/>
  <c r="EK111" i="1"/>
  <c r="A360" i="7"/>
  <c r="EK112" i="1"/>
  <c r="C668" i="3"/>
  <c r="C667" i="3"/>
  <c r="C664" i="3"/>
  <c r="C663" i="3"/>
  <c r="C660" i="3"/>
  <c r="C659" i="3"/>
  <c r="C657" i="3"/>
  <c r="C653" i="3"/>
  <c r="C652" i="3"/>
  <c r="C638" i="3"/>
  <c r="C650" i="3"/>
  <c r="C649" i="3"/>
  <c r="C646" i="3"/>
  <c r="C645" i="3"/>
  <c r="C642" i="3"/>
  <c r="C641" i="3"/>
  <c r="C639" i="3"/>
  <c r="C635" i="3"/>
  <c r="C634" i="3"/>
  <c r="C620" i="3"/>
  <c r="C632" i="3"/>
  <c r="C631" i="3"/>
  <c r="C628" i="3"/>
  <c r="C627" i="3"/>
  <c r="C624" i="3"/>
  <c r="C623" i="3"/>
  <c r="C621" i="3"/>
  <c r="C617" i="3"/>
  <c r="C616" i="3"/>
  <c r="C602" i="3"/>
  <c r="C614" i="3"/>
  <c r="C613" i="3"/>
  <c r="C610" i="3"/>
  <c r="C609" i="3"/>
  <c r="C606" i="3"/>
  <c r="C605" i="3"/>
  <c r="C603" i="3"/>
  <c r="C599" i="3"/>
  <c r="C598" i="3"/>
  <c r="C584" i="3"/>
  <c r="C596" i="3"/>
  <c r="C595" i="3"/>
  <c r="C592" i="3"/>
  <c r="C591" i="3"/>
  <c r="C588" i="3"/>
  <c r="C587" i="3"/>
  <c r="C585" i="3"/>
  <c r="C581" i="3"/>
  <c r="C580" i="3"/>
  <c r="C566" i="3"/>
  <c r="C578" i="3"/>
  <c r="C577" i="3"/>
  <c r="C574" i="3"/>
  <c r="C573" i="3"/>
  <c r="C570" i="3"/>
  <c r="C569" i="3"/>
  <c r="C567" i="3"/>
  <c r="C563" i="3"/>
  <c r="C562" i="3"/>
  <c r="C548" i="3"/>
  <c r="C560" i="3"/>
  <c r="C559" i="3"/>
  <c r="C556" i="3"/>
  <c r="C555" i="3"/>
  <c r="C552" i="3"/>
  <c r="C551" i="3"/>
  <c r="C549" i="3"/>
  <c r="C545" i="3"/>
  <c r="C544" i="3"/>
  <c r="C530" i="3"/>
  <c r="C542" i="3"/>
  <c r="C541" i="3"/>
  <c r="C538" i="3"/>
  <c r="C537" i="3"/>
  <c r="C534" i="3"/>
  <c r="C533" i="3"/>
  <c r="C531" i="3"/>
  <c r="C527" i="3"/>
  <c r="C526" i="3"/>
  <c r="C512" i="3"/>
  <c r="C524" i="3"/>
  <c r="C523" i="3"/>
  <c r="C520" i="3"/>
  <c r="C519" i="3"/>
  <c r="C516" i="3"/>
  <c r="C515" i="3"/>
  <c r="C513" i="3"/>
  <c r="C509" i="3"/>
  <c r="C508" i="3"/>
  <c r="C494" i="3"/>
  <c r="C506" i="3"/>
  <c r="C505" i="3"/>
  <c r="C502" i="3"/>
  <c r="C501" i="3"/>
  <c r="C498" i="3"/>
  <c r="C497" i="3"/>
  <c r="C495" i="3"/>
  <c r="C491" i="3"/>
  <c r="C490" i="3"/>
  <c r="C476" i="3"/>
  <c r="C488" i="3"/>
  <c r="C487" i="3"/>
  <c r="C484" i="3"/>
  <c r="C483" i="3"/>
  <c r="C480" i="3"/>
  <c r="C479" i="3"/>
  <c r="C477" i="3"/>
  <c r="C473" i="3"/>
  <c r="C472" i="3"/>
  <c r="C458" i="3"/>
  <c r="C470" i="3"/>
  <c r="C469" i="3"/>
  <c r="C466" i="3"/>
  <c r="C465" i="3"/>
  <c r="C462" i="3"/>
  <c r="C461" i="3"/>
  <c r="C459" i="3"/>
  <c r="C455" i="3"/>
  <c r="C454" i="3"/>
  <c r="C440" i="3"/>
  <c r="C452" i="3"/>
  <c r="C451" i="3"/>
  <c r="C448" i="3"/>
  <c r="C447" i="3"/>
  <c r="C444" i="3"/>
  <c r="C443" i="3"/>
  <c r="C441" i="3"/>
  <c r="C437" i="3"/>
  <c r="C436" i="3"/>
  <c r="C422" i="3"/>
  <c r="C434" i="3"/>
  <c r="C433" i="3"/>
  <c r="C430" i="3"/>
  <c r="C429" i="3"/>
  <c r="C426" i="3"/>
  <c r="C425" i="3"/>
  <c r="C423" i="3"/>
  <c r="C419" i="3"/>
  <c r="C418" i="3"/>
  <c r="C404" i="3"/>
  <c r="C416" i="3"/>
  <c r="C415" i="3"/>
  <c r="C412" i="3"/>
  <c r="C411" i="3"/>
  <c r="C408" i="3"/>
  <c r="C407" i="3"/>
  <c r="C405" i="3"/>
  <c r="C401" i="3"/>
  <c r="C400" i="3"/>
  <c r="C386" i="3"/>
  <c r="C398" i="3"/>
  <c r="C397" i="3"/>
  <c r="C394" i="3"/>
  <c r="C393" i="3"/>
  <c r="C390" i="3"/>
  <c r="C389" i="3"/>
  <c r="C387" i="3"/>
  <c r="C383" i="3"/>
  <c r="C382" i="3"/>
  <c r="C368" i="3"/>
  <c r="C380" i="3"/>
  <c r="C379" i="3"/>
  <c r="C376" i="3"/>
  <c r="C375" i="3"/>
  <c r="C372" i="3"/>
  <c r="C371" i="3"/>
  <c r="C369" i="3"/>
  <c r="C365" i="3"/>
  <c r="C364" i="3"/>
  <c r="C350" i="3"/>
  <c r="C362" i="3"/>
  <c r="C361" i="3"/>
  <c r="C358" i="3"/>
  <c r="C357" i="3"/>
  <c r="C354" i="3"/>
  <c r="C353" i="3"/>
  <c r="C351" i="3"/>
  <c r="C347" i="3"/>
  <c r="C346" i="3"/>
  <c r="C332" i="3"/>
  <c r="C344" i="3"/>
  <c r="C343" i="3"/>
  <c r="C340" i="3"/>
  <c r="C339" i="3"/>
  <c r="C336" i="3"/>
  <c r="C335" i="3"/>
  <c r="C333" i="3"/>
  <c r="C329" i="3"/>
  <c r="C328" i="3"/>
  <c r="C314" i="3"/>
  <c r="C326" i="3"/>
  <c r="C325" i="3"/>
  <c r="C322" i="3"/>
  <c r="C321" i="3"/>
  <c r="C318" i="3"/>
  <c r="C317" i="3"/>
  <c r="C315" i="3"/>
  <c r="C311" i="3"/>
  <c r="C310" i="3"/>
  <c r="C296" i="3"/>
  <c r="C308" i="3"/>
  <c r="C307" i="3"/>
  <c r="C304" i="3"/>
  <c r="C303" i="3"/>
  <c r="C300" i="3"/>
  <c r="C299" i="3"/>
  <c r="C297" i="3"/>
  <c r="C293" i="3"/>
  <c r="C292" i="3"/>
  <c r="C278" i="3"/>
  <c r="C290" i="3"/>
  <c r="C289" i="3"/>
  <c r="C286" i="3"/>
  <c r="C285" i="3"/>
  <c r="C282" i="3"/>
  <c r="C281" i="3"/>
  <c r="C279" i="3"/>
  <c r="C275" i="3"/>
  <c r="C274" i="3"/>
  <c r="C272" i="3"/>
  <c r="C271" i="3"/>
  <c r="C260" i="3"/>
  <c r="C268" i="3"/>
  <c r="C267" i="3"/>
  <c r="C264" i="3"/>
  <c r="C263" i="3"/>
  <c r="C261" i="3"/>
  <c r="C242" i="3"/>
  <c r="C254" i="3"/>
  <c r="C253" i="3"/>
  <c r="C250" i="3"/>
  <c r="C249" i="3"/>
  <c r="A353" i="7"/>
  <c r="A211" i="7"/>
  <c r="CW24" i="1"/>
  <c r="L33" i="4"/>
  <c r="A210" i="7"/>
  <c r="CU113" i="1"/>
  <c r="L31" i="4"/>
  <c r="A354" i="7"/>
  <c r="CS43" i="1"/>
  <c r="L26" i="4"/>
  <c r="C243" i="3"/>
  <c r="C245" i="3"/>
  <c r="C246" i="3"/>
  <c r="C256" i="3"/>
  <c r="C257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HI6" i="1"/>
  <c r="HI7" i="1"/>
  <c r="HI5" i="1"/>
  <c r="A341" i="7"/>
  <c r="DL3" i="1"/>
  <c r="A359" i="7"/>
  <c r="DL4" i="1"/>
  <c r="A342" i="7"/>
  <c r="DL5" i="1"/>
  <c r="A267" i="7"/>
  <c r="DL6" i="1"/>
  <c r="C187" i="3"/>
  <c r="F187" i="3"/>
  <c r="A276" i="7"/>
  <c r="DI3" i="1"/>
  <c r="A279" i="7"/>
  <c r="DI4" i="1"/>
  <c r="C186" i="3"/>
  <c r="F186" i="3"/>
  <c r="A23" i="7"/>
  <c r="GA5" i="1"/>
  <c r="FW5" i="1"/>
  <c r="A372" i="7"/>
  <c r="GA4" i="1"/>
  <c r="FW4" i="1"/>
  <c r="GA3" i="1"/>
  <c r="FW3" i="1"/>
  <c r="F913" i="3"/>
  <c r="F914" i="3"/>
  <c r="C907" i="3"/>
  <c r="F907" i="3"/>
  <c r="FY3" i="1"/>
  <c r="FY4" i="1"/>
  <c r="C908" i="3"/>
  <c r="F908" i="3"/>
  <c r="C909" i="3"/>
  <c r="F909" i="3"/>
  <c r="F910" i="3"/>
  <c r="J5" i="1"/>
  <c r="A362" i="7"/>
  <c r="HF30" i="1"/>
  <c r="A83" i="7"/>
  <c r="HF31" i="1"/>
  <c r="A258" i="7"/>
  <c r="HF32" i="1"/>
  <c r="A298" i="7"/>
  <c r="HF33" i="1"/>
  <c r="C74" i="3"/>
  <c r="HF27" i="1"/>
  <c r="C73" i="3"/>
  <c r="A166" i="7"/>
  <c r="CB4" i="1"/>
  <c r="A167" i="7"/>
  <c r="CB5" i="1"/>
  <c r="A273" i="7"/>
  <c r="CB6" i="1"/>
  <c r="A274" i="7"/>
  <c r="CB7" i="1"/>
  <c r="A315" i="7"/>
  <c r="CB8" i="1"/>
  <c r="A317" i="7"/>
  <c r="CB9" i="1"/>
  <c r="A316" i="7"/>
  <c r="CB10" i="1"/>
  <c r="A314" i="7"/>
  <c r="CB11" i="1"/>
  <c r="C72" i="3"/>
  <c r="HE27" i="1"/>
  <c r="HE28" i="1"/>
  <c r="C71" i="3"/>
  <c r="C76" i="3"/>
  <c r="C75" i="3"/>
  <c r="HD27" i="1"/>
  <c r="HF28" i="1"/>
  <c r="HD28" i="1"/>
  <c r="O30" i="4"/>
  <c r="A182" i="7"/>
  <c r="O29" i="4"/>
  <c r="I30" i="4"/>
  <c r="A181" i="7"/>
  <c r="I29" i="4"/>
  <c r="A185" i="7"/>
  <c r="I28" i="4"/>
  <c r="A204" i="7"/>
  <c r="O28" i="4"/>
  <c r="C129" i="3"/>
  <c r="C122" i="3"/>
  <c r="C128" i="3"/>
  <c r="C121" i="3"/>
  <c r="A115" i="7"/>
  <c r="DO3" i="1"/>
  <c r="A164" i="7"/>
  <c r="DO4" i="1"/>
  <c r="A227" i="7"/>
  <c r="DO5" i="1"/>
  <c r="A222" i="7"/>
  <c r="DO6" i="1"/>
  <c r="A367" i="7"/>
  <c r="DO7" i="1"/>
  <c r="C175" i="3"/>
  <c r="DQ3" i="1"/>
  <c r="C174" i="3"/>
  <c r="C168" i="3"/>
  <c r="C167" i="3"/>
  <c r="C161" i="3"/>
  <c r="C160" i="3"/>
  <c r="C154" i="3"/>
  <c r="C115" i="3"/>
  <c r="C108" i="3"/>
  <c r="C153" i="3"/>
  <c r="C114" i="3"/>
  <c r="C107" i="3"/>
  <c r="C101" i="3"/>
  <c r="C100" i="3"/>
  <c r="C901" i="3"/>
  <c r="A30" i="7"/>
  <c r="AD3" i="1"/>
  <c r="A80" i="7"/>
  <c r="AD4" i="1"/>
  <c r="AD5" i="1"/>
  <c r="AD6" i="1"/>
  <c r="C37" i="3"/>
  <c r="C38" i="3"/>
  <c r="C891" i="3"/>
  <c r="A159" i="7"/>
  <c r="HD6" i="1"/>
  <c r="HD7" i="1"/>
  <c r="C890" i="3"/>
  <c r="A255" i="7"/>
  <c r="AF3" i="1"/>
  <c r="A254" i="7"/>
  <c r="AF4" i="1"/>
  <c r="A268" i="7"/>
  <c r="AF5" i="1"/>
  <c r="C99" i="3"/>
  <c r="F99" i="3"/>
  <c r="C106" i="3"/>
  <c r="F106" i="3"/>
  <c r="C113" i="3"/>
  <c r="F113" i="3"/>
  <c r="C120" i="3"/>
  <c r="F120" i="3"/>
  <c r="C119" i="3"/>
  <c r="F119" i="3"/>
  <c r="C118" i="3"/>
  <c r="F118" i="3"/>
  <c r="C127" i="3"/>
  <c r="F127" i="3"/>
  <c r="C126" i="3"/>
  <c r="F126" i="3"/>
  <c r="C125" i="3"/>
  <c r="F125" i="3"/>
  <c r="C134" i="3"/>
  <c r="F134" i="3"/>
  <c r="C133" i="3"/>
  <c r="F133" i="3"/>
  <c r="C132" i="3"/>
  <c r="F132" i="3"/>
  <c r="C140" i="3"/>
  <c r="F140" i="3"/>
  <c r="C139" i="3"/>
  <c r="F139" i="3"/>
  <c r="C138" i="3"/>
  <c r="F138" i="3"/>
  <c r="C146" i="3"/>
  <c r="F146" i="3"/>
  <c r="C145" i="3"/>
  <c r="F145" i="3"/>
  <c r="C144" i="3"/>
  <c r="F144" i="3"/>
  <c r="C152" i="3"/>
  <c r="F152" i="3"/>
  <c r="C151" i="3"/>
  <c r="F151" i="3"/>
  <c r="C150" i="3"/>
  <c r="F150" i="3"/>
  <c r="C159" i="3"/>
  <c r="F159" i="3"/>
  <c r="C158" i="3"/>
  <c r="F158" i="3"/>
  <c r="C157" i="3"/>
  <c r="F157" i="3"/>
  <c r="C166" i="3"/>
  <c r="F166" i="3"/>
  <c r="C165" i="3"/>
  <c r="F165" i="3"/>
  <c r="C164" i="3"/>
  <c r="F164" i="3"/>
  <c r="C173" i="3"/>
  <c r="F173" i="3"/>
  <c r="C172" i="3"/>
  <c r="F172" i="3"/>
  <c r="C171" i="3"/>
  <c r="F171" i="3"/>
  <c r="C179" i="3"/>
  <c r="F179" i="3"/>
  <c r="C178" i="3"/>
  <c r="F178" i="3"/>
  <c r="C183" i="3"/>
  <c r="F183" i="3"/>
  <c r="C190" i="3"/>
  <c r="F190" i="3"/>
  <c r="C191" i="3"/>
  <c r="F191" i="3"/>
  <c r="C192" i="3"/>
  <c r="F192" i="3"/>
  <c r="C196" i="3"/>
  <c r="F196" i="3"/>
  <c r="C197" i="3"/>
  <c r="F197" i="3"/>
  <c r="C198" i="3"/>
  <c r="F198" i="3"/>
  <c r="C199" i="3"/>
  <c r="F199" i="3"/>
  <c r="C202" i="3"/>
  <c r="F202" i="3"/>
  <c r="C203" i="3"/>
  <c r="F203" i="3"/>
  <c r="C204" i="3"/>
  <c r="F204" i="3"/>
  <c r="C208" i="3"/>
  <c r="F208" i="3"/>
  <c r="C209" i="3"/>
  <c r="F209" i="3"/>
  <c r="C210" i="3"/>
  <c r="F210" i="3"/>
  <c r="C214" i="3"/>
  <c r="F214" i="3"/>
  <c r="C215" i="3"/>
  <c r="F215" i="3"/>
  <c r="C216" i="3"/>
  <c r="F216" i="3"/>
  <c r="C220" i="3"/>
  <c r="F220" i="3"/>
  <c r="C221" i="3"/>
  <c r="F221" i="3"/>
  <c r="C222" i="3"/>
  <c r="F222" i="3"/>
  <c r="C226" i="3"/>
  <c r="F226" i="3"/>
  <c r="C227" i="3"/>
  <c r="F227" i="3"/>
  <c r="C228" i="3"/>
  <c r="F228" i="3"/>
  <c r="C232" i="3"/>
  <c r="F232" i="3"/>
  <c r="C233" i="3"/>
  <c r="F233" i="3"/>
  <c r="C234" i="3"/>
  <c r="F234" i="3"/>
  <c r="C95" i="3"/>
  <c r="C182" i="3"/>
  <c r="F182" i="3"/>
  <c r="C112" i="3"/>
  <c r="C111" i="3"/>
  <c r="C105" i="3"/>
  <c r="C104" i="3"/>
  <c r="C97" i="3"/>
  <c r="C98" i="3"/>
  <c r="C84" i="3"/>
  <c r="C83" i="3"/>
  <c r="R34" i="4"/>
  <c r="R33" i="4"/>
  <c r="R31" i="4"/>
  <c r="R32" i="4"/>
  <c r="M32" i="4"/>
  <c r="I32" i="4"/>
  <c r="O34" i="4"/>
  <c r="O33" i="4"/>
  <c r="O32" i="4"/>
  <c r="O31" i="4"/>
  <c r="C82" i="3"/>
  <c r="C67" i="3"/>
  <c r="C66" i="3"/>
  <c r="A371" i="7"/>
  <c r="BP3" i="1"/>
  <c r="A205" i="7"/>
  <c r="BP4" i="1"/>
  <c r="A140" i="7"/>
  <c r="BP5" i="1"/>
  <c r="BP6" i="1"/>
  <c r="C59" i="3"/>
  <c r="FU3" i="1"/>
  <c r="FU4" i="1"/>
  <c r="FU5" i="1"/>
  <c r="FU6" i="1"/>
  <c r="C906" i="3"/>
  <c r="A189" i="7"/>
  <c r="FS3" i="1"/>
  <c r="A190" i="7"/>
  <c r="FS4" i="1"/>
  <c r="A272" i="7"/>
  <c r="FS5" i="1"/>
  <c r="A230" i="7"/>
  <c r="FS6" i="1"/>
  <c r="C905" i="3"/>
  <c r="BN3" i="1"/>
  <c r="BN4" i="1"/>
  <c r="BN5" i="1"/>
  <c r="BN6" i="1"/>
  <c r="C58" i="3"/>
  <c r="BS3" i="1"/>
  <c r="BS4" i="1"/>
  <c r="BS5" i="1"/>
  <c r="C62" i="3"/>
  <c r="C61" i="3"/>
  <c r="A26" i="7"/>
  <c r="BX3" i="1"/>
  <c r="A123" i="7"/>
  <c r="BX4" i="1"/>
  <c r="A355" i="7"/>
  <c r="BX5" i="1"/>
  <c r="C64" i="3"/>
  <c r="A93" i="7"/>
  <c r="BZ3" i="1"/>
  <c r="A92" i="7"/>
  <c r="BZ4" i="1"/>
  <c r="C65" i="3"/>
  <c r="BV3" i="1"/>
  <c r="A379" i="7"/>
  <c r="BV4" i="1"/>
  <c r="A380" i="7"/>
  <c r="BV5" i="1"/>
  <c r="C63" i="3"/>
  <c r="A378" i="7"/>
  <c r="BL3" i="1"/>
  <c r="BL4" i="1"/>
  <c r="C57" i="3"/>
  <c r="CZ3" i="1"/>
  <c r="CZ4" i="1"/>
  <c r="C89" i="3"/>
  <c r="C88" i="3"/>
  <c r="C87" i="3"/>
  <c r="C86" i="3"/>
  <c r="A144" i="7"/>
  <c r="EG3" i="1"/>
  <c r="A309" i="7"/>
  <c r="EG4" i="1"/>
  <c r="C240" i="3"/>
  <c r="A132" i="7"/>
  <c r="EE3" i="1"/>
  <c r="EE4" i="1"/>
  <c r="EE5" i="1"/>
  <c r="A52" i="7"/>
  <c r="EE6" i="1"/>
  <c r="A322" i="7"/>
  <c r="EE7" i="1"/>
  <c r="C239" i="3"/>
  <c r="EC3" i="1"/>
  <c r="C238" i="3"/>
  <c r="C237" i="3"/>
  <c r="GK3" i="1"/>
  <c r="GK4" i="1"/>
  <c r="C918" i="3"/>
  <c r="C917" i="3"/>
  <c r="GH3" i="1"/>
  <c r="GH4" i="1"/>
  <c r="GH5" i="1"/>
  <c r="GH6" i="1"/>
  <c r="C915" i="3"/>
  <c r="C916" i="3"/>
  <c r="GN3" i="1"/>
  <c r="GN4" i="1"/>
  <c r="A373" i="7"/>
  <c r="GN5" i="1"/>
  <c r="C920" i="3"/>
  <c r="C919" i="3"/>
  <c r="C904" i="3"/>
  <c r="C903" i="3"/>
  <c r="A282" i="7"/>
  <c r="FN3" i="1"/>
  <c r="A297" i="7"/>
  <c r="FN4" i="1"/>
  <c r="A69" i="7"/>
  <c r="FN5" i="1"/>
  <c r="C902" i="3"/>
  <c r="FK3" i="1"/>
  <c r="FK4" i="1"/>
  <c r="FK5" i="1"/>
  <c r="C900" i="3"/>
  <c r="A296" i="7"/>
  <c r="O4" i="4"/>
  <c r="AI3" i="1"/>
  <c r="AI4" i="1"/>
  <c r="C40" i="3"/>
  <c r="AM3" i="1"/>
  <c r="AM4" i="1"/>
  <c r="AM5" i="1"/>
  <c r="C42" i="3"/>
  <c r="A34" i="7"/>
  <c r="O12" i="4"/>
  <c r="A160" i="7"/>
  <c r="BJ3" i="1"/>
  <c r="A229" i="7"/>
  <c r="BJ4" i="1"/>
  <c r="A142" i="7"/>
  <c r="BJ5" i="1"/>
  <c r="C56" i="3"/>
  <c r="C55" i="3"/>
  <c r="A114" i="7"/>
  <c r="BF3" i="1"/>
  <c r="BF4" i="1"/>
  <c r="BF5" i="1"/>
  <c r="C54" i="3"/>
  <c r="A117" i="7"/>
  <c r="BD3" i="1"/>
  <c r="A116" i="7"/>
  <c r="BD4" i="1"/>
  <c r="A224" i="7"/>
  <c r="BD5" i="1"/>
  <c r="A225" i="7"/>
  <c r="BD6" i="1"/>
  <c r="A223" i="7"/>
  <c r="BD7" i="1"/>
  <c r="C53" i="3"/>
  <c r="BB3" i="1"/>
  <c r="BB4" i="1"/>
  <c r="C52" i="3"/>
  <c r="A32" i="7"/>
  <c r="AX3" i="1"/>
  <c r="C50" i="3"/>
  <c r="A265" i="7"/>
  <c r="AU3" i="1"/>
  <c r="A368" i="7"/>
  <c r="AU4" i="1"/>
  <c r="A38" i="7"/>
  <c r="AU5" i="1"/>
  <c r="C48" i="3"/>
  <c r="A7" i="7"/>
  <c r="AS3" i="1"/>
  <c r="A4" i="7"/>
  <c r="AS4" i="1"/>
  <c r="C47" i="3"/>
  <c r="AK3" i="1"/>
  <c r="AK4" i="1"/>
  <c r="C41" i="3"/>
  <c r="A36" i="7"/>
  <c r="A188" i="7"/>
  <c r="AF6" i="1"/>
  <c r="A187" i="7"/>
  <c r="AF7" i="1"/>
  <c r="DG3" i="1"/>
  <c r="A312" i="7"/>
  <c r="DG4" i="1"/>
  <c r="A169" i="7"/>
  <c r="DG5" i="1"/>
  <c r="A241" i="7"/>
  <c r="DG6" i="1"/>
  <c r="A124" i="7"/>
  <c r="DG7" i="1"/>
  <c r="A381" i="7"/>
  <c r="DG8" i="1"/>
  <c r="C94" i="3"/>
  <c r="C93" i="3"/>
  <c r="C92" i="3"/>
  <c r="DE3" i="1"/>
  <c r="DE4" i="1"/>
  <c r="DE5" i="1"/>
  <c r="DE6" i="1"/>
  <c r="DE7" i="1"/>
  <c r="C91" i="3"/>
  <c r="C90" i="3"/>
  <c r="AB3" i="1"/>
  <c r="A213" i="7"/>
  <c r="AB4" i="1"/>
  <c r="C36" i="3"/>
  <c r="T3" i="1"/>
  <c r="T4" i="1"/>
  <c r="A226" i="7"/>
  <c r="AZ3" i="1"/>
  <c r="A313" i="7"/>
  <c r="AZ4" i="1"/>
  <c r="A260" i="7"/>
  <c r="AZ5" i="1"/>
  <c r="A366" i="7"/>
  <c r="AZ6" i="1"/>
  <c r="A261" i="7"/>
  <c r="AZ7" i="1"/>
  <c r="C51" i="3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C35" i="3"/>
  <c r="C34" i="3"/>
  <c r="A55" i="7"/>
  <c r="R3" i="1"/>
  <c r="A68" i="7"/>
  <c r="R4" i="1"/>
  <c r="C33" i="3"/>
  <c r="P3" i="1"/>
  <c r="P4" i="1"/>
  <c r="C32" i="3"/>
  <c r="A270" i="7"/>
  <c r="N3" i="1"/>
  <c r="A349" i="7"/>
  <c r="N4" i="1"/>
  <c r="C31" i="3"/>
  <c r="A377" i="7"/>
  <c r="L4" i="1"/>
  <c r="A235" i="7"/>
  <c r="L5" i="1"/>
  <c r="A236" i="7"/>
  <c r="L6" i="1"/>
  <c r="A63" i="7"/>
  <c r="L7" i="1"/>
  <c r="A125" i="7"/>
  <c r="L8" i="1"/>
  <c r="A122" i="7"/>
  <c r="L9" i="1"/>
  <c r="A238" i="7"/>
  <c r="L10" i="1"/>
  <c r="A249" i="7"/>
  <c r="L11" i="1"/>
  <c r="A239" i="7"/>
  <c r="L12" i="1"/>
  <c r="L13" i="1"/>
  <c r="A237" i="7"/>
  <c r="L14" i="1"/>
  <c r="A294" i="7"/>
  <c r="L15" i="1"/>
  <c r="A126" i="7"/>
  <c r="L16" i="1"/>
  <c r="A244" i="7"/>
  <c r="L17" i="1"/>
  <c r="A245" i="7"/>
  <c r="L18" i="1"/>
  <c r="A16" i="7"/>
  <c r="A15" i="7"/>
  <c r="L19" i="1"/>
  <c r="A246" i="7"/>
  <c r="L20" i="1"/>
  <c r="A248" i="7"/>
  <c r="L21" i="1"/>
  <c r="A250" i="7"/>
  <c r="L22" i="1"/>
  <c r="A127" i="7"/>
  <c r="L23" i="1"/>
  <c r="A251" i="7"/>
  <c r="L24" i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8" i="3"/>
  <c r="J3" i="1"/>
  <c r="A375" i="7"/>
  <c r="A324" i="7"/>
  <c r="J4" i="1"/>
  <c r="A376" i="7"/>
  <c r="C6" i="3"/>
  <c r="A374" i="7"/>
  <c r="H3" i="1"/>
  <c r="A9" i="7"/>
  <c r="H4" i="1"/>
  <c r="A10" i="7"/>
  <c r="H5" i="1"/>
  <c r="A11" i="7"/>
  <c r="H6" i="1"/>
  <c r="A3" i="7"/>
  <c r="H7" i="1"/>
  <c r="A6" i="7"/>
  <c r="H8" i="1"/>
  <c r="C5" i="3"/>
  <c r="C3" i="1"/>
  <c r="C4" i="1"/>
  <c r="C5" i="1"/>
  <c r="C6" i="1"/>
  <c r="C3" i="3"/>
  <c r="C2" i="3"/>
  <c r="F3" i="1"/>
  <c r="F4" i="1"/>
  <c r="C4" i="3"/>
  <c r="A396" i="7"/>
  <c r="A395" i="7"/>
  <c r="A394" i="7"/>
  <c r="A393" i="7"/>
  <c r="A392" i="7"/>
  <c r="A391" i="7"/>
  <c r="A390" i="7"/>
  <c r="A389" i="7"/>
  <c r="A388" i="7"/>
  <c r="A387" i="7"/>
  <c r="A370" i="7"/>
  <c r="A369" i="7"/>
  <c r="A364" i="7"/>
  <c r="A363" i="7"/>
  <c r="A356" i="7"/>
  <c r="A352" i="7"/>
  <c r="A348" i="7"/>
  <c r="A346" i="7"/>
  <c r="A345" i="7"/>
  <c r="A337" i="7"/>
  <c r="A336" i="7"/>
  <c r="A335" i="7"/>
  <c r="A334" i="7"/>
  <c r="A333" i="7"/>
  <c r="A332" i="7"/>
  <c r="A327" i="7"/>
  <c r="A318" i="7"/>
  <c r="A311" i="7"/>
  <c r="A306" i="7"/>
  <c r="A304" i="7"/>
  <c r="A303" i="7"/>
  <c r="A302" i="7"/>
  <c r="A301" i="7"/>
  <c r="A300" i="7"/>
  <c r="A295" i="7"/>
  <c r="A293" i="7"/>
  <c r="A292" i="7"/>
  <c r="A291" i="7"/>
  <c r="A290" i="7"/>
  <c r="A289" i="7"/>
  <c r="A287" i="7"/>
  <c r="A286" i="7"/>
  <c r="A283" i="7"/>
  <c r="A281" i="7"/>
  <c r="A280" i="7"/>
  <c r="A278" i="7"/>
  <c r="A271" i="7"/>
  <c r="A269" i="7"/>
  <c r="A263" i="7"/>
  <c r="A242" i="7"/>
  <c r="A234" i="7"/>
  <c r="A221" i="7"/>
  <c r="A219" i="7"/>
  <c r="A214" i="7"/>
  <c r="A209" i="7"/>
  <c r="A206" i="7"/>
  <c r="A203" i="7"/>
  <c r="A202" i="7"/>
  <c r="A201" i="7"/>
  <c r="A192" i="7"/>
  <c r="A186" i="7"/>
  <c r="A184" i="7"/>
  <c r="A183" i="7"/>
  <c r="A180" i="7"/>
  <c r="A168" i="7"/>
  <c r="A163" i="7"/>
  <c r="A162" i="7"/>
  <c r="A161" i="7"/>
  <c r="A156" i="7"/>
  <c r="A147" i="7"/>
  <c r="A146" i="7"/>
  <c r="A145" i="7"/>
  <c r="A143" i="7"/>
  <c r="A133" i="7"/>
  <c r="A128" i="7"/>
  <c r="A121" i="7"/>
  <c r="A118" i="7"/>
  <c r="A109" i="7"/>
  <c r="A107" i="7"/>
  <c r="A102" i="7"/>
  <c r="A101" i="7"/>
  <c r="A95" i="7"/>
  <c r="A90" i="7"/>
  <c r="A88" i="7"/>
  <c r="A87" i="7"/>
  <c r="A86" i="7"/>
  <c r="A85" i="7"/>
  <c r="A84" i="7"/>
  <c r="A78" i="7"/>
  <c r="A74" i="7"/>
  <c r="A72" i="7"/>
  <c r="A70" i="7"/>
  <c r="A61" i="7"/>
  <c r="A60" i="7"/>
  <c r="A59" i="7"/>
  <c r="A56" i="7"/>
  <c r="A51" i="7"/>
  <c r="A48" i="7"/>
  <c r="A47" i="7"/>
  <c r="A46" i="7"/>
  <c r="A37" i="7"/>
  <c r="A35" i="7"/>
  <c r="A33" i="7"/>
  <c r="A28" i="7"/>
  <c r="A18" i="7"/>
  <c r="A17" i="7"/>
  <c r="FC4" i="1"/>
  <c r="FC5" i="1"/>
  <c r="C893" i="3"/>
  <c r="FA4" i="1"/>
  <c r="FA5" i="1"/>
  <c r="C892" i="3"/>
  <c r="F920" i="3"/>
  <c r="F919" i="3"/>
  <c r="F918" i="3"/>
  <c r="F917" i="3"/>
  <c r="F916" i="3"/>
  <c r="F915" i="3"/>
  <c r="C912" i="3"/>
  <c r="F912" i="3"/>
  <c r="F911" i="3"/>
  <c r="F906" i="3"/>
  <c r="F905" i="3"/>
  <c r="F904" i="3"/>
  <c r="F903" i="3"/>
  <c r="F902" i="3"/>
  <c r="F901" i="3"/>
  <c r="F900" i="3"/>
  <c r="B16" i="4"/>
  <c r="C899" i="3"/>
  <c r="F899" i="3"/>
  <c r="B15" i="4"/>
  <c r="C898" i="3"/>
  <c r="F898" i="3"/>
  <c r="B14" i="4"/>
  <c r="C897" i="3"/>
  <c r="F897" i="3"/>
  <c r="B13" i="4"/>
  <c r="C896" i="3"/>
  <c r="F896" i="3"/>
  <c r="B12" i="4"/>
  <c r="C895" i="3"/>
  <c r="F895" i="3"/>
  <c r="B11" i="4"/>
  <c r="C894" i="3"/>
  <c r="F894" i="3"/>
  <c r="F893" i="3"/>
  <c r="F892" i="3"/>
  <c r="F891" i="3"/>
  <c r="F890" i="3"/>
  <c r="C889" i="3"/>
  <c r="F889" i="3"/>
  <c r="F240" i="3"/>
  <c r="F239" i="3"/>
  <c r="F238" i="3"/>
  <c r="F237" i="3"/>
  <c r="C235" i="3"/>
  <c r="F235" i="3"/>
  <c r="C229" i="3"/>
  <c r="F229" i="3"/>
  <c r="C223" i="3"/>
  <c r="F223" i="3"/>
  <c r="C217" i="3"/>
  <c r="F217" i="3"/>
  <c r="C211" i="3"/>
  <c r="F211" i="3"/>
  <c r="C205" i="3"/>
  <c r="F205" i="3"/>
  <c r="C193" i="3"/>
  <c r="F193" i="3"/>
  <c r="F175" i="3"/>
  <c r="F174" i="3"/>
  <c r="F168" i="3"/>
  <c r="F167" i="3"/>
  <c r="F161" i="3"/>
  <c r="F160" i="3"/>
  <c r="F154" i="3"/>
  <c r="F153" i="3"/>
  <c r="C147" i="3"/>
  <c r="F147" i="3"/>
  <c r="C141" i="3"/>
  <c r="F141" i="3"/>
  <c r="C135" i="3"/>
  <c r="F135" i="3"/>
  <c r="F129" i="3"/>
  <c r="F128" i="3"/>
  <c r="F122" i="3"/>
  <c r="F121" i="3"/>
  <c r="F115" i="3"/>
  <c r="F114" i="3"/>
  <c r="F112" i="3"/>
  <c r="F111" i="3"/>
  <c r="F108" i="3"/>
  <c r="F107" i="3"/>
  <c r="F105" i="3"/>
  <c r="F104" i="3"/>
  <c r="F101" i="3"/>
  <c r="F100" i="3"/>
  <c r="F98" i="3"/>
  <c r="F97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C81" i="3"/>
  <c r="F81" i="3"/>
  <c r="C80" i="3"/>
  <c r="F80" i="3"/>
  <c r="C79" i="3"/>
  <c r="F79" i="3"/>
  <c r="C78" i="3"/>
  <c r="F78" i="3"/>
  <c r="C77" i="3"/>
  <c r="F77" i="3"/>
  <c r="F76" i="3"/>
  <c r="F75" i="3"/>
  <c r="F74" i="3"/>
  <c r="F73" i="3"/>
  <c r="F72" i="3"/>
  <c r="F71" i="3"/>
  <c r="C70" i="3"/>
  <c r="F70" i="3"/>
  <c r="C69" i="3"/>
  <c r="F69" i="3"/>
  <c r="C68" i="3"/>
  <c r="F68" i="3"/>
  <c r="F67" i="3"/>
  <c r="F66" i="3"/>
  <c r="F65" i="3"/>
  <c r="F64" i="3"/>
  <c r="F63" i="3"/>
  <c r="F62" i="3"/>
  <c r="F61" i="3"/>
  <c r="C60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C39" i="3"/>
  <c r="F39" i="3"/>
  <c r="F38" i="3"/>
  <c r="F37" i="3"/>
  <c r="Z3" i="1"/>
  <c r="Y3" i="1"/>
  <c r="F36" i="3"/>
  <c r="Z4" i="1"/>
  <c r="Y4" i="1"/>
  <c r="X4" i="1"/>
  <c r="F35" i="3"/>
  <c r="F34" i="3"/>
  <c r="F33" i="3"/>
  <c r="F32" i="3"/>
  <c r="F31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8" i="3"/>
  <c r="F3" i="3"/>
  <c r="F4" i="3"/>
  <c r="F5" i="3"/>
  <c r="F6" i="3"/>
  <c r="F2" i="3"/>
  <c r="T17" i="4"/>
  <c r="T18" i="4"/>
  <c r="T16" i="4"/>
  <c r="T21" i="4"/>
  <c r="T20" i="4"/>
  <c r="T19" i="4"/>
  <c r="T26" i="4"/>
  <c r="H22" i="4"/>
  <c r="T7" i="4"/>
  <c r="U30" i="4"/>
  <c r="O14" i="4"/>
  <c r="T5" i="4"/>
  <c r="E31" i="4"/>
  <c r="E32" i="4"/>
  <c r="E30" i="4"/>
  <c r="F27" i="4"/>
  <c r="A24" i="4"/>
  <c r="T8" i="4"/>
  <c r="T6" i="4"/>
  <c r="P3" i="4"/>
  <c r="V29" i="4"/>
  <c r="T3" i="4"/>
  <c r="I3" i="4"/>
  <c r="W3" i="4"/>
  <c r="T22" i="4"/>
  <c r="U31" i="4"/>
  <c r="I20" i="4"/>
  <c r="O16" i="4"/>
  <c r="O15" i="4"/>
  <c r="O17" i="4"/>
  <c r="O21" i="4"/>
  <c r="I27" i="4"/>
  <c r="O27" i="4"/>
  <c r="T9" i="4"/>
  <c r="T23" i="4"/>
  <c r="T25" i="4"/>
  <c r="T24" i="4"/>
  <c r="T15" i="4"/>
  <c r="T13" i="4"/>
  <c r="T12" i="4"/>
  <c r="T14" i="4"/>
  <c r="T11" i="4"/>
  <c r="T4" i="4"/>
  <c r="O8" i="4"/>
  <c r="O7" i="4"/>
  <c r="O6" i="4"/>
  <c r="O5" i="4"/>
  <c r="U33" i="4"/>
  <c r="U32" i="4"/>
  <c r="AJ18" i="4"/>
  <c r="AK18" i="4"/>
  <c r="AI18" i="4"/>
  <c r="AC18" i="4"/>
  <c r="AD18" i="4"/>
  <c r="AB18" i="4"/>
  <c r="AC3" i="4"/>
  <c r="AD3" i="4"/>
  <c r="AB3" i="4"/>
  <c r="AG18" i="4"/>
  <c r="Z18" i="4"/>
  <c r="X23" i="4"/>
  <c r="V3" i="4"/>
  <c r="AH18" i="4"/>
  <c r="AA18" i="4"/>
  <c r="AA3" i="4"/>
  <c r="Z3" i="4"/>
  <c r="X3" i="4"/>
  <c r="I12" i="4"/>
  <c r="A32" i="4"/>
  <c r="O26" i="4"/>
  <c r="R8" i="4"/>
  <c r="R7" i="4"/>
  <c r="H18" i="4"/>
  <c r="H16" i="4"/>
  <c r="H15" i="4"/>
  <c r="H13" i="4"/>
  <c r="H14" i="4"/>
  <c r="W4" i="1"/>
  <c r="V4" i="1"/>
  <c r="X3" i="1"/>
  <c r="W3" i="1"/>
  <c r="V3" i="1"/>
  <c r="O20" i="4"/>
  <c r="P19" i="4"/>
  <c r="E29" i="4"/>
  <c r="E28" i="4"/>
  <c r="F3" i="4"/>
  <c r="A31" i="4"/>
  <c r="A30" i="4"/>
  <c r="A29" i="4"/>
  <c r="A28" i="4"/>
  <c r="B26" i="4"/>
  <c r="A27" i="4"/>
  <c r="H10" i="4"/>
  <c r="H9" i="4"/>
  <c r="H8" i="4"/>
  <c r="H7" i="4"/>
  <c r="H4" i="4"/>
  <c r="T10" i="4"/>
  <c r="H6" i="4"/>
  <c r="H5" i="4"/>
  <c r="A16" i="4"/>
  <c r="H26" i="4"/>
  <c r="H23" i="4"/>
  <c r="H21" i="4"/>
  <c r="H33" i="4"/>
  <c r="H31" i="4"/>
  <c r="H25" i="4"/>
  <c r="H24" i="4"/>
  <c r="O11" i="4"/>
  <c r="O10" i="4"/>
  <c r="O13" i="4"/>
  <c r="O9" i="4"/>
  <c r="T27" i="4"/>
  <c r="A14" i="4"/>
  <c r="A13" i="4"/>
  <c r="A12" i="4"/>
  <c r="A11" i="4"/>
  <c r="A15" i="4"/>
  <c r="A8" i="4"/>
  <c r="A5" i="4"/>
  <c r="A4" i="4"/>
  <c r="A33" i="4"/>
  <c r="A20" i="4"/>
  <c r="A19" i="4"/>
  <c r="A6" i="4"/>
  <c r="A34" i="4"/>
  <c r="H17" i="4"/>
  <c r="A7" i="4"/>
  <c r="B3" i="4"/>
  <c r="B10" i="4"/>
  <c r="B18" i="4"/>
  <c r="L2" i="4"/>
  <c r="F1" i="3"/>
  <c r="F30" i="3"/>
  <c r="F96" i="3"/>
  <c r="F103" i="3"/>
  <c r="F102" i="3"/>
  <c r="F110" i="3"/>
  <c r="F109" i="3"/>
  <c r="F117" i="3"/>
  <c r="F116" i="3"/>
  <c r="F123" i="3"/>
  <c r="F124" i="3"/>
  <c r="F131" i="3"/>
  <c r="F130" i="3"/>
  <c r="F149" i="3"/>
  <c r="F148" i="3"/>
  <c r="F143" i="3"/>
  <c r="F142" i="3"/>
  <c r="F137" i="3"/>
  <c r="F136" i="3"/>
  <c r="F163" i="3"/>
  <c r="F162" i="3"/>
  <c r="F156" i="3"/>
  <c r="F155" i="3"/>
  <c r="F170" i="3"/>
  <c r="F169" i="3"/>
  <c r="F177" i="3"/>
  <c r="F176" i="3"/>
  <c r="F181" i="3"/>
  <c r="F180" i="3"/>
  <c r="F185" i="3"/>
  <c r="F184" i="3"/>
  <c r="F189" i="3"/>
  <c r="F188" i="3"/>
  <c r="F195" i="3"/>
  <c r="F194" i="3"/>
  <c r="F201" i="3"/>
  <c r="F200" i="3"/>
  <c r="F207" i="3"/>
  <c r="F206" i="3"/>
  <c r="F212" i="3"/>
  <c r="F213" i="3"/>
  <c r="F219" i="3"/>
  <c r="F218" i="3"/>
  <c r="F225" i="3"/>
  <c r="F224" i="3"/>
  <c r="F231" i="3"/>
  <c r="F230" i="3"/>
  <c r="F236" i="3"/>
  <c r="F922" i="3"/>
  <c r="F7" i="3"/>
</calcChain>
</file>

<file path=xl/comments1.xml><?xml version="1.0" encoding="utf-8"?>
<comments xmlns="http://schemas.openxmlformats.org/spreadsheetml/2006/main">
  <authors>
    <author>Clancy, Joseph T Maj USAF AFSOC AFSOC/A3TA</author>
  </authors>
  <commentList>
    <comment ref="A891" authorId="0">
      <text>
        <r>
          <rPr>
            <b/>
            <sz val="8"/>
            <color indexed="81"/>
            <rFont val="Tahoma"/>
            <charset val="1"/>
          </rPr>
          <t>lb=kg*2.2046</t>
        </r>
      </text>
    </comment>
  </commentList>
</comments>
</file>

<file path=xl/comments2.xml><?xml version="1.0" encoding="utf-8"?>
<comments xmlns="http://schemas.openxmlformats.org/spreadsheetml/2006/main">
  <authors>
    <author>Joseph Clancy</author>
  </authors>
  <commentList>
    <comment ref="CH2" authorId="0">
      <text>
        <r>
          <rPr>
            <b/>
            <sz val="9"/>
            <color indexed="81"/>
            <rFont val="Calibri"/>
            <family val="2"/>
          </rPr>
          <t>1 Degree = 0.01745329</t>
        </r>
      </text>
    </comment>
    <comment ref="CI2" authorId="0">
      <text>
        <r>
          <rPr>
            <b/>
            <sz val="9"/>
            <color indexed="81"/>
            <rFont val="Calibri"/>
            <family val="2"/>
          </rPr>
          <t>1 Degree = 0.01745329</t>
        </r>
      </text>
    </comment>
    <comment ref="CJ2" authorId="0">
      <text>
        <r>
          <rPr>
            <b/>
            <sz val="9"/>
            <color indexed="81"/>
            <rFont val="Calibri"/>
            <family val="2"/>
          </rPr>
          <t>1 Degree = 0.01745329</t>
        </r>
      </text>
    </comment>
    <comment ref="CK2" authorId="0">
      <text>
        <r>
          <rPr>
            <b/>
            <sz val="9"/>
            <color indexed="81"/>
            <rFont val="Calibri"/>
            <family val="2"/>
          </rPr>
          <t>1 Degree = 0.01745329</t>
        </r>
      </text>
    </comment>
    <comment ref="CL2" authorId="0">
      <text>
        <r>
          <rPr>
            <b/>
            <sz val="9"/>
            <color indexed="81"/>
            <rFont val="Calibri"/>
            <family val="2"/>
          </rPr>
          <t>1 Degree = 0.01745329</t>
        </r>
      </text>
    </comment>
    <comment ref="CM2" authorId="0">
      <text>
        <r>
          <rPr>
            <b/>
            <sz val="9"/>
            <color indexed="81"/>
            <rFont val="Calibri"/>
            <family val="2"/>
          </rPr>
          <t>1 Degree = 0.01745329</t>
        </r>
      </text>
    </comment>
    <comment ref="CS28" authorId="0">
      <text>
        <r>
          <rPr>
            <b/>
            <sz val="9"/>
            <color indexed="81"/>
            <rFont val="Calibri"/>
            <family val="2"/>
          </rPr>
          <t>LORAN TD settings (i.e. Chain Number, Station 1, Offset 1, Station 2, Offset 2) are not included in profile .gpf</t>
        </r>
      </text>
    </comment>
  </commentList>
</comments>
</file>

<file path=xl/connections.xml><?xml version="1.0" encoding="utf-8"?>
<connections xmlns="http://schemas.openxmlformats.org/spreadsheetml/2006/main">
  <connection id="1" name="German" type="4" refreshedVersion="0" background="1">
    <webPr xml="1" sourceData="1" url="C:\Users\ClancyJT\Desktop\fenix Profiles\Norwegian.gtt" htmlTables="1" htmlFormat="all"/>
  </connection>
</connections>
</file>

<file path=xl/sharedStrings.xml><?xml version="1.0" encoding="utf-8"?>
<sst xmlns="http://schemas.openxmlformats.org/spreadsheetml/2006/main" count="7137" uniqueCount="4523">
  <si>
    <t>&lt;?xml version="1.0" encoding="UTF-8"?&gt;&lt;Profile&gt;&lt;Settings&gt;</t>
  </si>
  <si>
    <t>&lt;MainMenu&gt;</t>
  </si>
  <si>
    <t>&lt;/MainMenu&gt;</t>
  </si>
  <si>
    <t>&lt;DataPage&gt;</t>
  </si>
  <si>
    <t xml:space="preserve">  &lt;DataPageField1&gt;</t>
  </si>
  <si>
    <t xml:space="preserve">  &lt;/DataPageField1&gt;</t>
  </si>
  <si>
    <t xml:space="preserve">  &lt;DataPageField2&gt;</t>
  </si>
  <si>
    <t xml:space="preserve">  &lt;/DataPageField2&gt;</t>
  </si>
  <si>
    <t xml:space="preserve">  &lt;DataPageField3&gt;</t>
  </si>
  <si>
    <t xml:space="preserve">  &lt;/DataPageField3&gt;</t>
  </si>
  <si>
    <t>&lt;/DataPage&gt;</t>
  </si>
  <si>
    <t>&lt;NavDataPage&gt;</t>
  </si>
  <si>
    <t>&lt;/NavDataPage&gt;</t>
  </si>
  <si>
    <t>&lt;/Settings&gt;&lt;/Profile&gt;</t>
  </si>
  <si>
    <t>&lt;DistIntervalAlert&gt;</t>
  </si>
  <si>
    <t>&lt;/DistIntervalAlert&gt;</t>
  </si>
  <si>
    <t>&lt;DistDestinationAlert&gt;</t>
  </si>
  <si>
    <t>&lt;/DistDestinationAlert&gt;</t>
  </si>
  <si>
    <t>&lt;DistOffCourseAlert&gt;</t>
  </si>
  <si>
    <t>&lt;/DistOffCourseAlert&gt;</t>
  </si>
  <si>
    <t>&lt;SpeedMinAlert&gt;</t>
  </si>
  <si>
    <t>&lt;/SpeedMinAlert&gt;</t>
  </si>
  <si>
    <t>&lt;SpeedMaxAlert&gt;</t>
  </si>
  <si>
    <t>&lt;/SpeedMaxAlert&gt;</t>
  </si>
  <si>
    <t>&lt;TimeIntervalAlert&gt;</t>
  </si>
  <si>
    <t>&lt;/TimeIntervalAlert&gt;</t>
  </si>
  <si>
    <t>&lt;TimeSunsetAlert&gt;</t>
  </si>
  <si>
    <t>&lt;/TimeSunsetAlert&gt;</t>
  </si>
  <si>
    <t>&lt;TimeETAAlert&gt;</t>
  </si>
  <si>
    <t>&lt;/TimeETAAlert&gt;</t>
  </si>
  <si>
    <t>&lt;ElevMinAlert&gt;</t>
  </si>
  <si>
    <t>&lt;/ElevMinAlert&gt;</t>
  </si>
  <si>
    <t>&lt;ElevMaxAlert&gt;</t>
  </si>
  <si>
    <t>&lt;/ElevMaxAlert&gt;</t>
  </si>
  <si>
    <t>&lt;ElevAscentAlert&gt;</t>
  </si>
  <si>
    <t>&lt;/ElevAscentAlert&gt;</t>
  </si>
  <si>
    <t>&lt;ElevDescentAlert&gt;</t>
  </si>
  <si>
    <t>&lt;/ElevDescentAlert&gt;</t>
  </si>
  <si>
    <t>&lt;NavArrivalPointsAlert&gt;</t>
  </si>
  <si>
    <t>&lt;/NavArrivalPointsAlert&gt;</t>
  </si>
  <si>
    <t>&lt;NavArrivalTracksAlert&gt;</t>
  </si>
  <si>
    <t>&lt;/NavArrivalTracksAlert&gt;</t>
  </si>
  <si>
    <t>&lt;NavArrivalRoutesAlert&gt;</t>
  </si>
  <si>
    <t>&lt;/NavArrivalRoutesAlert&gt;</t>
  </si>
  <si>
    <t>&lt;PaceMinAlert&gt;</t>
  </si>
  <si>
    <t>&lt;/PaceMinAlert&gt;</t>
  </si>
  <si>
    <t>&lt;PaceMaxAlert&gt;</t>
  </si>
  <si>
    <t>&lt;/PaceMaxAlert&gt;</t>
  </si>
  <si>
    <t>&lt;HRMinAlert&gt;</t>
  </si>
  <si>
    <t>&lt;/HRMinAlert&gt;</t>
  </si>
  <si>
    <t>&lt;HRMaxAlert&gt;</t>
  </si>
  <si>
    <t>&lt;/HRMaxAlert&gt;</t>
  </si>
  <si>
    <t>&lt;HRZoneAlert&gt;</t>
  </si>
  <si>
    <t>&lt;/HRZoneAlert&gt;</t>
  </si>
  <si>
    <t>&lt;CadMinAlert&gt;</t>
  </si>
  <si>
    <t>&lt;/CadMinAlert&gt;</t>
  </si>
  <si>
    <t>&lt;CadMaxAlert&gt;</t>
  </si>
  <si>
    <t>&lt;/CadMaxAlert&gt;</t>
  </si>
  <si>
    <t>&lt;BattPercentAlert&gt;</t>
  </si>
  <si>
    <t>&lt;/BattPercentAlert&gt;</t>
  </si>
  <si>
    <t>&lt;IndoorDataPage&gt;</t>
  </si>
  <si>
    <t>&lt;/IndoorDataPage&gt;</t>
  </si>
  <si>
    <t>Backlight Time</t>
  </si>
  <si>
    <t>Key Tones</t>
  </si>
  <si>
    <t>Open Main Menu</t>
  </si>
  <si>
    <t>Close Main Menu</t>
  </si>
  <si>
    <t>Map Orientation</t>
  </si>
  <si>
    <t>Main Menu Items</t>
  </si>
  <si>
    <t>Auto Zoom</t>
  </si>
  <si>
    <t>Go To Line</t>
  </si>
  <si>
    <t>Map Points Zoom</t>
  </si>
  <si>
    <t>Waypoints Zoom</t>
  </si>
  <si>
    <t>Map Colors</t>
  </si>
  <si>
    <t>Auto Start</t>
  </si>
  <si>
    <t>Auto Save</t>
  </si>
  <si>
    <t>Auto Pause</t>
  </si>
  <si>
    <t>File Output</t>
  </si>
  <si>
    <t>Gender</t>
  </si>
  <si>
    <t>Height (cm)</t>
  </si>
  <si>
    <t>Lifetime Athlete</t>
  </si>
  <si>
    <t>Position Format</t>
  </si>
  <si>
    <t>Datum</t>
  </si>
  <si>
    <t>Spheroid</t>
  </si>
  <si>
    <t>Message Tone</t>
  </si>
  <si>
    <t>Message Vibrate</t>
  </si>
  <si>
    <t>Tempe</t>
  </si>
  <si>
    <t>Cadence</t>
  </si>
  <si>
    <t>Heart Rate</t>
  </si>
  <si>
    <t>Close Profile Settings</t>
  </si>
  <si>
    <t>Open Profile Settings</t>
  </si>
  <si>
    <t>Age (Years)</t>
  </si>
  <si>
    <t>Weight (hectogram?)</t>
  </si>
  <si>
    <t>-Active</t>
  </si>
  <si>
    <t>Close Battery Percent Alert</t>
  </si>
  <si>
    <t>Open Battery Percent Alert</t>
  </si>
  <si>
    <t>On</t>
  </si>
  <si>
    <t>Off</t>
  </si>
  <si>
    <t>Hold Up</t>
  </si>
  <si>
    <t>Hold Down</t>
  </si>
  <si>
    <t>Data Page Back</t>
  </si>
  <si>
    <t>Data Page Up</t>
  </si>
  <si>
    <t>Data Page Down</t>
  </si>
  <si>
    <t>Scroll Data</t>
  </si>
  <si>
    <t>Time</t>
  </si>
  <si>
    <t>Lap</t>
  </si>
  <si>
    <t>Start/Stop</t>
  </si>
  <si>
    <t>Setup</t>
  </si>
  <si>
    <t>Clock</t>
  </si>
  <si>
    <t>Alerts</t>
  </si>
  <si>
    <t>Waypoints</t>
  </si>
  <si>
    <t>Tracks</t>
  </si>
  <si>
    <t>Routes</t>
  </si>
  <si>
    <t>GPS Tools</t>
  </si>
  <si>
    <t>Profiles</t>
  </si>
  <si>
    <t>Sun &amp; Moon</t>
  </si>
  <si>
    <t>Hunt &amp; Fish</t>
  </si>
  <si>
    <t>Wpt. Avg.</t>
  </si>
  <si>
    <t>Coordinates</t>
  </si>
  <si>
    <t>Satellite</t>
  </si>
  <si>
    <t>Geocaches</t>
  </si>
  <si>
    <t>Active Route</t>
  </si>
  <si>
    <t>MOB</t>
  </si>
  <si>
    <t>Auto Light</t>
  </si>
  <si>
    <t>Track Up</t>
  </si>
  <si>
    <t>North Up</t>
  </si>
  <si>
    <t>Bearing</t>
  </si>
  <si>
    <t>Course</t>
  </si>
  <si>
    <t>Normal</t>
  </si>
  <si>
    <t>Marine</t>
  </si>
  <si>
    <t>Track Record Method</t>
  </si>
  <si>
    <t>Auto</t>
  </si>
  <si>
    <t>Track Interval</t>
  </si>
  <si>
    <t>UltraTrac Interval</t>
  </si>
  <si>
    <t>Time Zone</t>
  </si>
  <si>
    <t>Time Page Layout</t>
  </si>
  <si>
    <t>Seconds Style</t>
  </si>
  <si>
    <t>Time Format</t>
  </si>
  <si>
    <t>24-Hour</t>
  </si>
  <si>
    <t>12-Hour</t>
  </si>
  <si>
    <t>Version Data</t>
  </si>
  <si>
    <t>DST Mode</t>
  </si>
  <si>
    <t>Distance Units</t>
  </si>
  <si>
    <t>Elevation Units</t>
  </si>
  <si>
    <t>Vertical Speed Units</t>
  </si>
  <si>
    <t>Depth Units</t>
  </si>
  <si>
    <t>Temperature Units</t>
  </si>
  <si>
    <t>Pressure Units</t>
  </si>
  <si>
    <t>Sensor Mode</t>
  </si>
  <si>
    <t>Heading Display</t>
  </si>
  <si>
    <t>North Reference</t>
  </si>
  <si>
    <t>Magnetic Variation</t>
  </si>
  <si>
    <t>Compass</t>
  </si>
  <si>
    <t>Compass Auto Switch</t>
  </si>
  <si>
    <t>Altimeter Auto CalAdv</t>
  </si>
  <si>
    <t>Barometer Mode</t>
  </si>
  <si>
    <t>Altimeter Plot Type</t>
  </si>
  <si>
    <t>Symbol Group</t>
  </si>
  <si>
    <t>Heart Rate Sensor</t>
  </si>
  <si>
    <t>Cadence Sensor</t>
  </si>
  <si>
    <t>Tempe Sensor</t>
  </si>
  <si>
    <t>Chirp Searching</t>
  </si>
  <si>
    <t>WGS 84</t>
  </si>
  <si>
    <t>hddd.ddddd°</t>
  </si>
  <si>
    <t>British Grid</t>
  </si>
  <si>
    <t>hddd°mm.mmm'</t>
  </si>
  <si>
    <t>hddd°mm'ss.s'</t>
  </si>
  <si>
    <t>Austrian Grid</t>
  </si>
  <si>
    <t>Borneo RSO</t>
  </si>
  <si>
    <t>Dutch Grid</t>
  </si>
  <si>
    <t>EOV Hungarian</t>
  </si>
  <si>
    <t>Estonian Grid</t>
  </si>
  <si>
    <t>Finnish Grid</t>
  </si>
  <si>
    <t>German Grid</t>
  </si>
  <si>
    <t>Icelandic Grid</t>
  </si>
  <si>
    <t>Indonesian Equat.</t>
  </si>
  <si>
    <t>Indonesian Irian</t>
  </si>
  <si>
    <t>Indonesian South.</t>
  </si>
  <si>
    <t>India Zone 0</t>
  </si>
  <si>
    <t>India Zone IA</t>
  </si>
  <si>
    <t>India Zone IB</t>
  </si>
  <si>
    <t>India Zone IIA</t>
  </si>
  <si>
    <t>India Zone IIB</t>
  </si>
  <si>
    <t>India Zone IIIA</t>
  </si>
  <si>
    <t>India Zone IIIB</t>
  </si>
  <si>
    <t>India Zone IVA</t>
  </si>
  <si>
    <t>India Zone IVB</t>
  </si>
  <si>
    <t>Latvian TM</t>
  </si>
  <si>
    <t>Loran TD</t>
  </si>
  <si>
    <t>Maidenhead</t>
  </si>
  <si>
    <t>MGRS</t>
  </si>
  <si>
    <t>New Zealand</t>
  </si>
  <si>
    <t>New Zealand TM</t>
  </si>
  <si>
    <t>QNG Grid</t>
  </si>
  <si>
    <t>RT 90</t>
  </si>
  <si>
    <t>Swedish Grid</t>
  </si>
  <si>
    <t>SWEREF 99 TM</t>
  </si>
  <si>
    <t>South African</t>
  </si>
  <si>
    <t>Swiss Grid</t>
  </si>
  <si>
    <t>Taiwan Grid</t>
  </si>
  <si>
    <t>US National</t>
  </si>
  <si>
    <t>UTM UPS</t>
  </si>
  <si>
    <t>W Malayan RSO</t>
  </si>
  <si>
    <t>User Grid</t>
  </si>
  <si>
    <t>-Set</t>
  </si>
  <si>
    <t>-Notification</t>
  </si>
  <si>
    <t>-Value</t>
  </si>
  <si>
    <t>Time Page Data</t>
  </si>
  <si>
    <t>Time Page Icons</t>
  </si>
  <si>
    <t>Male</t>
  </si>
  <si>
    <t>Auto Lap</t>
  </si>
  <si>
    <t>FIT Activity</t>
  </si>
  <si>
    <t>Compass Primary Letters</t>
  </si>
  <si>
    <t>Training Indoors</t>
  </si>
  <si>
    <t>Foot Pod</t>
  </si>
  <si>
    <t>User Written</t>
  </si>
  <si>
    <t>Auto Add Fit History</t>
  </si>
  <si>
    <t>Food Pod Cal Factor</t>
  </si>
  <si>
    <t>Ski Mode Auto Lap</t>
  </si>
  <si>
    <t>Ski Mode Auto Pause</t>
  </si>
  <si>
    <t>ThreeD Speed</t>
  </si>
  <si>
    <t>Female</t>
  </si>
  <si>
    <t>No</t>
  </si>
  <si>
    <t>Height (CM)</t>
  </si>
  <si>
    <t>Weight (HG)</t>
  </si>
  <si>
    <t>On Demand</t>
  </si>
  <si>
    <t>Always On</t>
  </si>
  <si>
    <t>Letters/Deg.</t>
  </si>
  <si>
    <t>Degrees</t>
  </si>
  <si>
    <t>Mils</t>
  </si>
  <si>
    <t>True</t>
  </si>
  <si>
    <t>Magnetic</t>
  </si>
  <si>
    <t>Grid</t>
  </si>
  <si>
    <t>User</t>
  </si>
  <si>
    <t>At Start</t>
  </si>
  <si>
    <t>Continuous</t>
  </si>
  <si>
    <t>Variable</t>
  </si>
  <si>
    <t>Fixed</t>
  </si>
  <si>
    <t>Amb. Press.</t>
  </si>
  <si>
    <t>Elev/Time</t>
  </si>
  <si>
    <t>Elev/Dist</t>
  </si>
  <si>
    <t>UltraTrac</t>
  </si>
  <si>
    <t>Flashlight</t>
  </si>
  <si>
    <t>ACCURACY</t>
  </si>
  <si>
    <t>ASCENT</t>
  </si>
  <si>
    <t>AVG CAD</t>
  </si>
  <si>
    <t>AVG HR</t>
  </si>
  <si>
    <t>AVG LAP</t>
  </si>
  <si>
    <t>AVG PACE</t>
  </si>
  <si>
    <t>BAROMETER</t>
  </si>
  <si>
    <t>BATTERY</t>
  </si>
  <si>
    <t>BEARING</t>
  </si>
  <si>
    <t>CADENCE</t>
  </si>
  <si>
    <t>CALORIES</t>
  </si>
  <si>
    <t>CMP HDNG</t>
  </si>
  <si>
    <t>COMPASS</t>
  </si>
  <si>
    <t>COURSE</t>
  </si>
  <si>
    <t>DATE</t>
  </si>
  <si>
    <t>DESCENT</t>
  </si>
  <si>
    <t>DISTANCE</t>
  </si>
  <si>
    <t>ELEVATION</t>
  </si>
  <si>
    <t>FINAL DEST</t>
  </si>
  <si>
    <t>FINAL DIST</t>
  </si>
  <si>
    <t>FINAL ETA</t>
  </si>
  <si>
    <t>FINAL ETE</t>
  </si>
  <si>
    <t>FINAL VDST</t>
  </si>
  <si>
    <t>FINAL VSPD</t>
  </si>
  <si>
    <t>GLIDE RATIO</t>
  </si>
  <si>
    <t>GPS</t>
  </si>
  <si>
    <t>GPS ELEVTN</t>
  </si>
  <si>
    <t>GPS HDNG</t>
  </si>
  <si>
    <t>GR DEST</t>
  </si>
  <si>
    <t>GRADE</t>
  </si>
  <si>
    <t>HEADING</t>
  </si>
  <si>
    <t>HEART RATE</t>
  </si>
  <si>
    <t>HR ZONE</t>
  </si>
  <si>
    <t>LAP ASCNT</t>
  </si>
  <si>
    <t>LAP CAD</t>
  </si>
  <si>
    <t>LAP DESCNT</t>
  </si>
  <si>
    <t>LAP DIST</t>
  </si>
  <si>
    <t>LAP HR</t>
  </si>
  <si>
    <t>LAP PACE</t>
  </si>
  <si>
    <t>LAP SPEED</t>
  </si>
  <si>
    <t>LAP TIME</t>
  </si>
  <si>
    <t>LAP TOTAL</t>
  </si>
  <si>
    <t>LAPS</t>
  </si>
  <si>
    <t>LLAP ASCNT</t>
  </si>
  <si>
    <t>LLAP CAD</t>
  </si>
  <si>
    <t>LLAP DECNT</t>
  </si>
  <si>
    <t>LLAP DIST</t>
  </si>
  <si>
    <t>LLAP HR</t>
  </si>
  <si>
    <t>LLAP PACE</t>
  </si>
  <si>
    <t>LLAP SPD</t>
  </si>
  <si>
    <t>LLAP TIME</t>
  </si>
  <si>
    <t>MAX TEMP</t>
  </si>
  <si>
    <t>MIN TEMP</t>
  </si>
  <si>
    <t>MOV'N AVG</t>
  </si>
  <si>
    <t>MOV'N TIME</t>
  </si>
  <si>
    <t>NEXT DEST</t>
  </si>
  <si>
    <t>NEXT DIST</t>
  </si>
  <si>
    <t>NEXT ETA</t>
  </si>
  <si>
    <t>NEXT ETE</t>
  </si>
  <si>
    <t>NEXT VDST</t>
  </si>
  <si>
    <t>NONE</t>
  </si>
  <si>
    <t>ODOMETER</t>
  </si>
  <si>
    <t>OFF COURSE</t>
  </si>
  <si>
    <t>PACE</t>
  </si>
  <si>
    <t>SPEED</t>
  </si>
  <si>
    <t>STOP TIME</t>
  </si>
  <si>
    <t>STOPWATCH</t>
  </si>
  <si>
    <t>SUNRISE</t>
  </si>
  <si>
    <t>SUNSET</t>
  </si>
  <si>
    <t>TEMP</t>
  </si>
  <si>
    <t>TIME</t>
  </si>
  <si>
    <t>TIMER</t>
  </si>
  <si>
    <t>TO COURSE</t>
  </si>
  <si>
    <t>TOD</t>
  </si>
  <si>
    <t>TRACK DIST</t>
  </si>
  <si>
    <t>TURN</t>
  </si>
  <si>
    <t>VERT SPEED</t>
  </si>
  <si>
    <t>VMG</t>
  </si>
  <si>
    <t>Altimeter</t>
  </si>
  <si>
    <t>Barometer</t>
  </si>
  <si>
    <t>Temp.</t>
  </si>
  <si>
    <t>Map</t>
  </si>
  <si>
    <t>Dual Grid</t>
  </si>
  <si>
    <t>Tone</t>
  </si>
  <si>
    <t>Vibration</t>
  </si>
  <si>
    <t>None</t>
  </si>
  <si>
    <t>Stays On</t>
  </si>
  <si>
    <t>15 Seconds</t>
  </si>
  <si>
    <t>30 Seconds</t>
  </si>
  <si>
    <t>1 Minute</t>
  </si>
  <si>
    <t>2 Minutes</t>
  </si>
  <si>
    <t>20ft</t>
  </si>
  <si>
    <t>30ft</t>
  </si>
  <si>
    <t>50ft</t>
  </si>
  <si>
    <t>80ft</t>
  </si>
  <si>
    <t>120ft</t>
  </si>
  <si>
    <t>200ft</t>
  </si>
  <si>
    <t>300ft</t>
  </si>
  <si>
    <t>500ft</t>
  </si>
  <si>
    <t>800ft</t>
  </si>
  <si>
    <t>0.2mi</t>
  </si>
  <si>
    <t>0.3mi</t>
  </si>
  <si>
    <t>0.5mi</t>
  </si>
  <si>
    <t>0.8mi</t>
  </si>
  <si>
    <t>1.2mi</t>
  </si>
  <si>
    <t>2mi</t>
  </si>
  <si>
    <t>3mi</t>
  </si>
  <si>
    <t>5mi</t>
  </si>
  <si>
    <t>8mi</t>
  </si>
  <si>
    <t>12mi</t>
  </si>
  <si>
    <t>20mi</t>
  </si>
  <si>
    <t>30mi</t>
  </si>
  <si>
    <t>50mi</t>
  </si>
  <si>
    <t>200mi</t>
  </si>
  <si>
    <t>300mi</t>
  </si>
  <si>
    <t>500mi</t>
  </si>
  <si>
    <t>Hide</t>
  </si>
  <si>
    <t>Show</t>
  </si>
  <si>
    <t>Distance</t>
  </si>
  <si>
    <t>GPX</t>
  </si>
  <si>
    <t>GPX/FIT</t>
  </si>
  <si>
    <t>FIT</t>
  </si>
  <si>
    <t>Automatic</t>
  </si>
  <si>
    <t>Samoa</t>
  </si>
  <si>
    <t>US Hawaii</t>
  </si>
  <si>
    <t>US Alaska</t>
  </si>
  <si>
    <t>US Pacific</t>
  </si>
  <si>
    <t>Mex. Pcfc.</t>
  </si>
  <si>
    <t>US Mtn.</t>
  </si>
  <si>
    <t>US AZ</t>
  </si>
  <si>
    <t>Mex. Mtn.</t>
  </si>
  <si>
    <t>US Cntrl</t>
  </si>
  <si>
    <t>Mex. Cntrl</t>
  </si>
  <si>
    <t>US East.</t>
  </si>
  <si>
    <t>US Atlntc.</t>
  </si>
  <si>
    <t>Newfndland</t>
  </si>
  <si>
    <t>Brasilia</t>
  </si>
  <si>
    <t>Mid-Atlantic</t>
  </si>
  <si>
    <t>Cape Verde</t>
  </si>
  <si>
    <t>EU West.</t>
  </si>
  <si>
    <t>Iceland</t>
  </si>
  <si>
    <t>EU Cntrl</t>
  </si>
  <si>
    <t>Windhoek</t>
  </si>
  <si>
    <t>Lagos</t>
  </si>
  <si>
    <t>Kaliningrad</t>
  </si>
  <si>
    <t>Cape Town</t>
  </si>
  <si>
    <t>Moscow</t>
  </si>
  <si>
    <t>Samara</t>
  </si>
  <si>
    <t>Riyadh</t>
  </si>
  <si>
    <t>Tehran</t>
  </si>
  <si>
    <t>Muscat</t>
  </si>
  <si>
    <t>Kabul</t>
  </si>
  <si>
    <t>Islamabad</t>
  </si>
  <si>
    <t>Ekaterinburg</t>
  </si>
  <si>
    <t>Bombay</t>
  </si>
  <si>
    <t>Kathmandu</t>
  </si>
  <si>
    <t>Almaty</t>
  </si>
  <si>
    <t>Novosibirsk</t>
  </si>
  <si>
    <t>Bangkok</t>
  </si>
  <si>
    <t>Jakarta</t>
  </si>
  <si>
    <t>Krasnoyarsk</t>
  </si>
  <si>
    <t>Hong Kong</t>
  </si>
  <si>
    <t>Perth</t>
  </si>
  <si>
    <t>Irkutsk</t>
  </si>
  <si>
    <t>Tokyo</t>
  </si>
  <si>
    <t>Chita</t>
  </si>
  <si>
    <t>Darwin</t>
  </si>
  <si>
    <t>Adelaide</t>
  </si>
  <si>
    <t>Sydney</t>
  </si>
  <si>
    <t>Brisbane</t>
  </si>
  <si>
    <t>Tasmania</t>
  </si>
  <si>
    <t>Vladivostok</t>
  </si>
  <si>
    <t>Magadan</t>
  </si>
  <si>
    <t>Petropav.-Kamch</t>
  </si>
  <si>
    <t>Eniwetok</t>
  </si>
  <si>
    <t>Fiji</t>
  </si>
  <si>
    <t>Auckland</t>
  </si>
  <si>
    <t>Nautical (ft)</t>
  </si>
  <si>
    <t>Nautical (m)</t>
  </si>
  <si>
    <t>Statute</t>
  </si>
  <si>
    <t>Metric</t>
  </si>
  <si>
    <t>Yards</t>
  </si>
  <si>
    <t>Celsius</t>
  </si>
  <si>
    <t>Fahrenheit</t>
  </si>
  <si>
    <t>Inches (Hg)</t>
  </si>
  <si>
    <t>mmHg</t>
  </si>
  <si>
    <t>Millibars</t>
  </si>
  <si>
    <t>Hectopascals</t>
  </si>
  <si>
    <t>feet/min</t>
  </si>
  <si>
    <t>meters/min</t>
  </si>
  <si>
    <t>meters/sec</t>
  </si>
  <si>
    <t>meters/hr</t>
  </si>
  <si>
    <t>UTM</t>
  </si>
  <si>
    <t>Lamb. Conic 1 Par.</t>
  </si>
  <si>
    <t>Lamb. Conic 2 Par.</t>
  </si>
  <si>
    <t>Strgrph North Pole</t>
  </si>
  <si>
    <t>Strgrph South Pole</t>
  </si>
  <si>
    <t>Strgrph Oblique</t>
  </si>
  <si>
    <t>Strgrph Equitorial</t>
  </si>
  <si>
    <t>Obliq Mrctr Pt Az.</t>
  </si>
  <si>
    <t>Obliq Mrctr 2 Pt</t>
  </si>
  <si>
    <t>Adindan</t>
  </si>
  <si>
    <t>Afgooye</t>
  </si>
  <si>
    <t>AIN EL ABD '70</t>
  </si>
  <si>
    <t>Anna 1 Ast '65</t>
  </si>
  <si>
    <t>ARC 1950</t>
  </si>
  <si>
    <t>ARC 1960</t>
  </si>
  <si>
    <t>Ascnsn Isld '58</t>
  </si>
  <si>
    <t>Astr Dos 71/4</t>
  </si>
  <si>
    <t>Astro B4 Sorol</t>
  </si>
  <si>
    <t>Astro Bcn "E"</t>
  </si>
  <si>
    <t>Astro Stn '52</t>
  </si>
  <si>
    <t>Aus Geod '66</t>
  </si>
  <si>
    <t>Aus Geod '84</t>
  </si>
  <si>
    <t>Austria</t>
  </si>
  <si>
    <t>Bellevue (IGN)</t>
  </si>
  <si>
    <t>Bermuda 1957</t>
  </si>
  <si>
    <t>Bogota Observ</t>
  </si>
  <si>
    <t>Campo Inchspe</t>
  </si>
  <si>
    <t>Canton Ast '66</t>
  </si>
  <si>
    <t>Cape</t>
  </si>
  <si>
    <t>Cape Canavrl</t>
  </si>
  <si>
    <t>Carthage</t>
  </si>
  <si>
    <t>CH-1903</t>
  </si>
  <si>
    <t>Chatham 1971</t>
  </si>
  <si>
    <t>Croatia</t>
  </si>
  <si>
    <t>Djakarta</t>
  </si>
  <si>
    <t>Dos 1968</t>
  </si>
  <si>
    <t>Dutch</t>
  </si>
  <si>
    <t>Easter Isld 67</t>
  </si>
  <si>
    <t>European 1950</t>
  </si>
  <si>
    <t>European 1979</t>
  </si>
  <si>
    <t>Finland Hayfrd</t>
  </si>
  <si>
    <t>Gandajika Base</t>
  </si>
  <si>
    <t>GDA 94</t>
  </si>
  <si>
    <t>Geod Datm '49</t>
  </si>
  <si>
    <t>Guam 1963</t>
  </si>
  <si>
    <t>Gux 1 Astro</t>
  </si>
  <si>
    <t>Hjorsey 1955</t>
  </si>
  <si>
    <t>Hong Kong '63</t>
  </si>
  <si>
    <t>Hu-Tzu-Shan</t>
  </si>
  <si>
    <t>Indian Bngldsh</t>
  </si>
  <si>
    <t>Indian Thailand</t>
  </si>
  <si>
    <t>Indonesia 74</t>
  </si>
  <si>
    <t>Ireland 1965</t>
  </si>
  <si>
    <t>ISTS 073 Astro</t>
  </si>
  <si>
    <t>Johnston Island</t>
  </si>
  <si>
    <t>Kandawala</t>
  </si>
  <si>
    <t>Kergueln Islnd</t>
  </si>
  <si>
    <t>Kertau 1948</t>
  </si>
  <si>
    <t>L.C. S Astro</t>
  </si>
  <si>
    <t>Liberia 1964</t>
  </si>
  <si>
    <t>LK592</t>
  </si>
  <si>
    <t>Luzon Mindanao</t>
  </si>
  <si>
    <t>Luzon Philippine</t>
  </si>
  <si>
    <t>Mahe 1971</t>
  </si>
  <si>
    <t>Marco Astro</t>
  </si>
  <si>
    <t>Massawa</t>
  </si>
  <si>
    <t>Merchich</t>
  </si>
  <si>
    <t>Midwa Ast '61</t>
  </si>
  <si>
    <t>Minna</t>
  </si>
  <si>
    <t>NAD27 Alaska</t>
  </si>
  <si>
    <t>NAD27 Bahamas</t>
  </si>
  <si>
    <t>NAD27 Canada</t>
  </si>
  <si>
    <t>NAD27 Canal Zn</t>
  </si>
  <si>
    <t>NAD27 Caribbn</t>
  </si>
  <si>
    <t>NAD27 Central</t>
  </si>
  <si>
    <t>NAD27 CONUS</t>
  </si>
  <si>
    <t>NAD27 Cuba</t>
  </si>
  <si>
    <t>NAD27 Grnland</t>
  </si>
  <si>
    <t>NAD27 Mexico</t>
  </si>
  <si>
    <t>NAD27 San Sal</t>
  </si>
  <si>
    <t>NAD83</t>
  </si>
  <si>
    <t>Naparima BWI</t>
  </si>
  <si>
    <t>Nhrwn Masirah</t>
  </si>
  <si>
    <t>Nhrwn Saudi A</t>
  </si>
  <si>
    <t>Nhrwn United A</t>
  </si>
  <si>
    <t>Obsrvtorio '66</t>
  </si>
  <si>
    <t>Old Egyptian</t>
  </si>
  <si>
    <t>Old Hawaiian</t>
  </si>
  <si>
    <t>Oman</t>
  </si>
  <si>
    <t>Ord Srvy GB</t>
  </si>
  <si>
    <t>Pico De Las Nv</t>
  </si>
  <si>
    <t>Potsdam</t>
  </si>
  <si>
    <t>Prov S Am '56</t>
  </si>
  <si>
    <t>Prov S Chln '63</t>
  </si>
  <si>
    <t>Ptcairn Ast '67</t>
  </si>
  <si>
    <t>Puerto Rico</t>
  </si>
  <si>
    <t>Qatar National</t>
  </si>
  <si>
    <t>Qornoq</t>
  </si>
  <si>
    <t>Reunion</t>
  </si>
  <si>
    <t>Rome 1940</t>
  </si>
  <si>
    <t>Santo (Dos)</t>
  </si>
  <si>
    <t>Sao Braz</t>
  </si>
  <si>
    <t>Sapper Hill '43</t>
  </si>
  <si>
    <t>Schwarzeck</t>
  </si>
  <si>
    <t>SE Base</t>
  </si>
  <si>
    <t>South Asia</t>
  </si>
  <si>
    <t>Sth Amrcn '64</t>
  </si>
  <si>
    <t>SW Base</t>
  </si>
  <si>
    <t>Taiwan</t>
  </si>
  <si>
    <t>Timbalai 1948</t>
  </si>
  <si>
    <t>Tristan Ast '68</t>
  </si>
  <si>
    <t>Viti Levu 1916</t>
  </si>
  <si>
    <t>Wake-Eniwetok</t>
  </si>
  <si>
    <t>WGS 72</t>
  </si>
  <si>
    <t>Zanderij</t>
  </si>
  <si>
    <t>Airy</t>
  </si>
  <si>
    <t>Australian Natl</t>
  </si>
  <si>
    <t>Bessel 1841</t>
  </si>
  <si>
    <t>Bessel 1841 Nam</t>
  </si>
  <si>
    <t>Clarke 1866</t>
  </si>
  <si>
    <t>Clarke 1880</t>
  </si>
  <si>
    <t>Everest</t>
  </si>
  <si>
    <t>Everest (Sarawak)</t>
  </si>
  <si>
    <t>GRS 67</t>
  </si>
  <si>
    <t>GRS 80</t>
  </si>
  <si>
    <t>Helmert 1906</t>
  </si>
  <si>
    <t>Hough</t>
  </si>
  <si>
    <t>International</t>
  </si>
  <si>
    <t>Krassovsky</t>
  </si>
  <si>
    <t>Mod Everest</t>
  </si>
  <si>
    <t>Mod Fischer</t>
  </si>
  <si>
    <t>Modified Airy</t>
  </si>
  <si>
    <t>S America 1969</t>
  </si>
  <si>
    <t>Area Calc.</t>
  </si>
  <si>
    <t>POIs</t>
  </si>
  <si>
    <t>Sight 'N Go</t>
  </si>
  <si>
    <t>Running</t>
  </si>
  <si>
    <t>Cycling</t>
  </si>
  <si>
    <t>Magnetic Variation (from User)</t>
  </si>
  <si>
    <t>feet</t>
  </si>
  <si>
    <t>feet/hour</t>
  </si>
  <si>
    <t>Always</t>
  </si>
  <si>
    <t>Yes</t>
  </si>
  <si>
    <t>Ski Mode</t>
  </si>
  <si>
    <t>5 Seconds</t>
  </si>
  <si>
    <t>5m</t>
  </si>
  <si>
    <t>8m</t>
  </si>
  <si>
    <t>12m</t>
  </si>
  <si>
    <t>20m</t>
  </si>
  <si>
    <t>30m</t>
  </si>
  <si>
    <t>50m</t>
  </si>
  <si>
    <t>80m</t>
  </si>
  <si>
    <t>120m</t>
  </si>
  <si>
    <t>200m</t>
  </si>
  <si>
    <t>300m</t>
  </si>
  <si>
    <t>500m</t>
  </si>
  <si>
    <t>800m</t>
  </si>
  <si>
    <t>1.2km</t>
  </si>
  <si>
    <t>2km</t>
  </si>
  <si>
    <t>3km</t>
  </si>
  <si>
    <t>5km</t>
  </si>
  <si>
    <t>8km</t>
  </si>
  <si>
    <t>12km</t>
  </si>
  <si>
    <t>20km</t>
  </si>
  <si>
    <t>30km</t>
  </si>
  <si>
    <t>50km</t>
  </si>
  <si>
    <t>80km</t>
  </si>
  <si>
    <t>300km</t>
  </si>
  <si>
    <t>500km</t>
  </si>
  <si>
    <t>800km</t>
  </si>
  <si>
    <t>Tone &amp; Vib</t>
  </si>
  <si>
    <t>0.2nm</t>
  </si>
  <si>
    <t>0.3nm</t>
  </si>
  <si>
    <t>0.5nm</t>
  </si>
  <si>
    <t>0.8nm</t>
  </si>
  <si>
    <t>1.2nm</t>
  </si>
  <si>
    <t>2nm</t>
  </si>
  <si>
    <t>3nm</t>
  </si>
  <si>
    <t>5nm</t>
  </si>
  <si>
    <t>8nm</t>
  </si>
  <si>
    <t>12nm</t>
  </si>
  <si>
    <t>20nm</t>
  </si>
  <si>
    <t>30nm</t>
  </si>
  <si>
    <t>50nm</t>
  </si>
  <si>
    <t>200nm</t>
  </si>
  <si>
    <t>300nm</t>
  </si>
  <si>
    <t>500nm</t>
  </si>
  <si>
    <t>Auto Lap Dist (meters)</t>
  </si>
  <si>
    <t>User Grid - Category</t>
  </si>
  <si>
    <t>User Grid - False Easting (m)</t>
  </si>
  <si>
    <t>User Grid - False Northing (m)</t>
  </si>
  <si>
    <t>User Grid - Sub Category</t>
  </si>
  <si>
    <t>User Grid - Scale</t>
  </si>
  <si>
    <t>User Grid - Lon Origin</t>
  </si>
  <si>
    <t>User Datum - DX (m)</t>
  </si>
  <si>
    <t>User Datum - DY (m)</t>
  </si>
  <si>
    <t>User Datum - DZ (m)</t>
  </si>
  <si>
    <t>User Spheroid - DF (m)</t>
  </si>
  <si>
    <t>User Spheroid - DA (m)</t>
  </si>
  <si>
    <t>inches</t>
  </si>
  <si>
    <t>&lt;/MsgTone&gt;</t>
  </si>
  <si>
    <t>&lt;MsgTone&gt;</t>
  </si>
  <si>
    <t>&lt;MsgVibrate&gt;</t>
  </si>
  <si>
    <t>&lt;KeyTone&gt;</t>
  </si>
  <si>
    <t>&lt;BacklightTimeout&gt;</t>
  </si>
  <si>
    <t>&lt;AutoLight&gt;</t>
  </si>
  <si>
    <t xml:space="preserve">  &lt;MmItem&gt;</t>
  </si>
  <si>
    <t>&lt;/MmItem&gt;</t>
  </si>
  <si>
    <t>&lt;MapOrientation&gt;</t>
  </si>
  <si>
    <t>&lt;AutoZoom&gt;</t>
  </si>
  <si>
    <t>&lt;GoToLine&gt;</t>
  </si>
  <si>
    <t>&lt;MapPointsZoom&gt;</t>
  </si>
  <si>
    <t>&lt;WaypointsZoom&gt;</t>
  </si>
  <si>
    <t>&lt;MarineColors&gt;</t>
  </si>
  <si>
    <t>&lt;TrackRecordMethod&gt;</t>
  </si>
  <si>
    <t>&lt;TrackInterval&gt;</t>
  </si>
  <si>
    <t>&lt;/TrackInterval&gt;</t>
  </si>
  <si>
    <t>&lt;/MapOrientation&gt;</t>
  </si>
  <si>
    <t>&lt;/AutoZoom&gt;</t>
  </si>
  <si>
    <t>&lt;/GoToLine&gt;</t>
  </si>
  <si>
    <t>&lt;/MapPointsZoom&gt;</t>
  </si>
  <si>
    <t>&lt;/WaypointsZoom&gt;</t>
  </si>
  <si>
    <t>&lt;/MarineColors&gt;</t>
  </si>
  <si>
    <t>&lt;/TrackRecordMethod&gt;</t>
  </si>
  <si>
    <t>&lt;/MsgVibrate&gt;</t>
  </si>
  <si>
    <t>&lt;/KeyTone&gt;</t>
  </si>
  <si>
    <t>&lt;/BacklightTimeout&gt;</t>
  </si>
  <si>
    <t>&lt;/AutoLight&gt;</t>
  </si>
  <si>
    <t>&lt;UltraTracInterval&gt;</t>
  </si>
  <si>
    <t>&lt;AutoStart&gt;</t>
  </si>
  <si>
    <t>&lt;AutoSave&gt;</t>
  </si>
  <si>
    <t>&lt;AutoPause&gt;</t>
  </si>
  <si>
    <t>&lt;AnchorDrag&gt;</t>
  </si>
  <si>
    <t>&lt;AnchorDragDist&gt;</t>
  </si>
  <si>
    <t>&lt;OffCourse&gt;</t>
  </si>
  <si>
    <t>&lt;OffCourseDist&gt;</t>
  </si>
  <si>
    <t>&lt;TimeFormat&gt;</t>
  </si>
  <si>
    <t>&lt;DstMode&gt;</t>
  </si>
  <si>
    <t>&lt;OtherTimeZone&gt;</t>
  </si>
  <si>
    <t>&lt;TimeZone&gt;</t>
  </si>
  <si>
    <t>&lt;DistanceUnits&gt;</t>
  </si>
  <si>
    <t>&lt;ElevationUnits&gt;</t>
  </si>
  <si>
    <t>&lt;VerticalSpeedUnits&gt;</t>
  </si>
  <si>
    <t>&lt;DepthUnits&gt;</t>
  </si>
  <si>
    <t>&lt;TemperatureUnits&gt;</t>
  </si>
  <si>
    <t>&lt;PressureUnits&gt;</t>
  </si>
  <si>
    <t>&lt;SensorMode&gt;</t>
  </si>
  <si>
    <t>&lt;HeadingDisplay&gt;</t>
  </si>
  <si>
    <t>&lt;NorthReference&gt;</t>
  </si>
  <si>
    <t>&lt;MagneticVariation&gt;</t>
  </si>
  <si>
    <t>&lt;Compass&gt;</t>
  </si>
  <si>
    <t>&lt;CompassAutoswitch&gt;</t>
  </si>
  <si>
    <t>&lt;AltimeterAutoCalAdv&gt;</t>
  </si>
  <si>
    <t>&lt;BarometerMode&gt;</t>
  </si>
  <si>
    <t>&lt;AltimeterPlotType&gt;</t>
  </si>
  <si>
    <t>&lt;UGridCat&gt;</t>
  </si>
  <si>
    <t>&lt;UGridSubCat&gt;</t>
  </si>
  <si>
    <t>&lt;UGridFE&gt;</t>
  </si>
  <si>
    <t>&lt;UGridFN&gt;</t>
  </si>
  <si>
    <t>&lt;UGridK0&gt;</t>
  </si>
  <si>
    <t>&lt;UGridLono&gt;</t>
  </si>
  <si>
    <t>&lt;UGridFld7&gt;</t>
  </si>
  <si>
    <t>&lt;UGridFld8&gt;</t>
  </si>
  <si>
    <t>&lt;UGridFld9&gt;</t>
  </si>
  <si>
    <t>&lt;UGridLatPt2&gt;</t>
  </si>
  <si>
    <t>&lt;UGridLonPt2&gt;</t>
  </si>
  <si>
    <t>&lt;UDatumDF&gt;</t>
  </si>
  <si>
    <t>&lt;UDatumDA&gt;</t>
  </si>
  <si>
    <t>&lt;UDatumDX&gt;</t>
  </si>
  <si>
    <t>&lt;UDatumDY&gt;</t>
  </si>
  <si>
    <t>&lt;UDatumDZ&gt;</t>
  </si>
  <si>
    <t>&lt;PosnFormat&gt;</t>
  </si>
  <si>
    <t>&lt;DatumIdx&gt;</t>
  </si>
  <si>
    <t>&lt;SpheroidIdx&gt;</t>
  </si>
  <si>
    <t>&lt;SymbolGroup&gt;</t>
  </si>
  <si>
    <t>&lt;HRSensorEnabled&gt;</t>
  </si>
  <si>
    <t>&lt;CadenceSensorEnabled&gt;</t>
  </si>
  <si>
    <t>&lt;TempeEnabled&gt;</t>
  </si>
  <si>
    <t>&lt;ChirpSearchingEnabled&gt;</t>
  </si>
  <si>
    <t>&lt;HoldUpKey&gt;</t>
  </si>
  <si>
    <t>&lt;HoldDownKey&gt;</t>
  </si>
  <si>
    <t>&lt;DataPageBackKey&gt;</t>
  </si>
  <si>
    <t>&lt;DataPageUpKey&gt;</t>
  </si>
  <si>
    <t>&lt;DataPageDownKey&gt;</t>
  </si>
  <si>
    <t>&lt;ProxAlertNotification&gt;</t>
  </si>
  <si>
    <t>&lt;/UltraTracInterval&gt;</t>
  </si>
  <si>
    <t>&lt;/AutoStart&gt;</t>
  </si>
  <si>
    <t>&lt;/AutoSave&gt;</t>
  </si>
  <si>
    <t>&lt;/AutoPause&gt;</t>
  </si>
  <si>
    <t>&lt;/AnchorDrag&gt;</t>
  </si>
  <si>
    <t>&lt;/AnchorDragDist&gt;</t>
  </si>
  <si>
    <t>&lt;/OffCourse&gt;</t>
  </si>
  <si>
    <t>&lt;/OffCourseDist&gt;</t>
  </si>
  <si>
    <t>&lt;/TimeFormat&gt;</t>
  </si>
  <si>
    <t>&lt;/DstMode&gt;</t>
  </si>
  <si>
    <t>&lt;/OtherTimeZone&gt;</t>
  </si>
  <si>
    <t>&lt;/TimeZone&gt;</t>
  </si>
  <si>
    <t>&lt;/DistanceUnits&gt;</t>
  </si>
  <si>
    <t>&lt;/ElevationUnits&gt;</t>
  </si>
  <si>
    <t>&lt;/VerticalSpeedUnits&gt;</t>
  </si>
  <si>
    <t>&lt;/DepthUnits&gt;</t>
  </si>
  <si>
    <t>&lt;/TemperatureUnits&gt;</t>
  </si>
  <si>
    <t>&lt;/PressureUnits&gt;</t>
  </si>
  <si>
    <t>&lt;/SensorMode&gt;</t>
  </si>
  <si>
    <t>&lt;/HeadingDisplay&gt;</t>
  </si>
  <si>
    <t>&lt;/NorthReference&gt;</t>
  </si>
  <si>
    <t>&lt;/MagneticVariation&gt;</t>
  </si>
  <si>
    <t>&lt;/Compass&gt;</t>
  </si>
  <si>
    <t>&lt;/CompassAutoswitch&gt;</t>
  </si>
  <si>
    <t>&lt;/AltimeterAutoCalAdv&gt;</t>
  </si>
  <si>
    <t>&lt;/BarometerMode&gt;</t>
  </si>
  <si>
    <t>&lt;/AltimeterPlotType&gt;</t>
  </si>
  <si>
    <t>&lt;/UGridCat&gt;</t>
  </si>
  <si>
    <t>&lt;/UGridSubCat&gt;</t>
  </si>
  <si>
    <t>&lt;/UGridFE&gt;</t>
  </si>
  <si>
    <t>&lt;/UGridFN&gt;</t>
  </si>
  <si>
    <t>&lt;/UGridK0&gt;</t>
  </si>
  <si>
    <t>&lt;/UGridLono&gt;</t>
  </si>
  <si>
    <t>&lt;/UGridFld7&gt;</t>
  </si>
  <si>
    <t>&lt;/UGridFld8&gt;</t>
  </si>
  <si>
    <t>&lt;/UGridFld9&gt;</t>
  </si>
  <si>
    <t>&lt;/UGridLatPt2&gt;</t>
  </si>
  <si>
    <t>&lt;/UGridLonPt2&gt;</t>
  </si>
  <si>
    <t>&lt;/UDatumDF&gt;</t>
  </si>
  <si>
    <t>&lt;/UDatumDA&gt;</t>
  </si>
  <si>
    <t>&lt;/UDatumDX&gt;</t>
  </si>
  <si>
    <t>&lt;/UDatumDY&gt;</t>
  </si>
  <si>
    <t>&lt;/UDatumDZ&gt;</t>
  </si>
  <si>
    <t>&lt;/PosnFormat&gt;</t>
  </si>
  <si>
    <t>&lt;/DatumIdx&gt;</t>
  </si>
  <si>
    <t>&lt;/SpheroidIdx&gt;</t>
  </si>
  <si>
    <t>&lt;/SymbolGroup&gt;</t>
  </si>
  <si>
    <t>&lt;/HRSensorEnabled&gt;</t>
  </si>
  <si>
    <t>&lt;/CadenceSensorEnabled&gt;</t>
  </si>
  <si>
    <t>&lt;/TempeEnabled&gt;</t>
  </si>
  <si>
    <t>&lt;/ChirpSearchingEnabled&gt;</t>
  </si>
  <si>
    <t>&lt;/HoldUpKey&gt;</t>
  </si>
  <si>
    <t>&lt;/HoldDownKey&gt;</t>
  </si>
  <si>
    <t>&lt;/DataPageBackKey&gt;</t>
  </si>
  <si>
    <t>&lt;/DataPageUpKey&gt;</t>
  </si>
  <si>
    <t>&lt;/DataPageDownKey&gt;</t>
  </si>
  <si>
    <t>&lt;/ProxAlertNotification&gt;</t>
  </si>
  <si>
    <t>&lt;TimePageLayout&gt;</t>
  </si>
  <si>
    <t>&lt;SecondsStyle&gt;</t>
  </si>
  <si>
    <t>&lt;TimePageData&gt;</t>
  </si>
  <si>
    <t>&lt;TimePageIcons&gt;</t>
  </si>
  <si>
    <t>&lt;/TimePageLayout&gt;</t>
  </si>
  <si>
    <t>&lt;/SecondsStyle&gt;</t>
  </si>
  <si>
    <t>&lt;/TimePageData&gt;</t>
  </si>
  <si>
    <t>&lt;/TimePageIcons&gt;</t>
  </si>
  <si>
    <t>&lt;FitProfileAge&gt;</t>
  </si>
  <si>
    <t>&lt;FitProfileHeight&gt;</t>
  </si>
  <si>
    <t>&lt;FitProfileWeight&gt;</t>
  </si>
  <si>
    <t>&lt;FitProfileGender&gt;</t>
  </si>
  <si>
    <t>&lt;FitProfileLifeAthlete&gt;</t>
  </si>
  <si>
    <t>&lt;FitProfileHRZone1&gt;</t>
  </si>
  <si>
    <t>&lt;FitProfileHRZone2&gt;</t>
  </si>
  <si>
    <t>&lt;FitProfileHRZone3&gt;</t>
  </si>
  <si>
    <t>&lt;FitProfileHRZone4&gt;</t>
  </si>
  <si>
    <t>&lt;FitProfileHRZone5&gt;</t>
  </si>
  <si>
    <t>&lt;FitProfileMaxHR&gt;</t>
  </si>
  <si>
    <t>&lt;FitProfileAutoLap&gt;</t>
  </si>
  <si>
    <t>&lt;FitProfileAutoLapDist&gt;</t>
  </si>
  <si>
    <t>&lt;FITActivity&gt;</t>
  </si>
  <si>
    <t>&lt;FileOutputGPX&gt;</t>
  </si>
  <si>
    <t>&lt;FileOutputFIT&gt;</t>
  </si>
  <si>
    <t>&lt;CompassPrimaryLetters&gt;</t>
  </si>
  <si>
    <t>&lt;TrainingIndoors&gt;</t>
  </si>
  <si>
    <t>&lt;FootPod&gt;</t>
  </si>
  <si>
    <t>&lt;UserWritten&gt;</t>
  </si>
  <si>
    <t>&lt;AutoAddFitHistory&gt;</t>
  </si>
  <si>
    <t>&lt;FoodPodCalFactor&gt;</t>
  </si>
  <si>
    <t>&lt;AutoPauseNtfcn&gt;</t>
  </si>
  <si>
    <t>&lt;AutoLapNtfcn&gt;</t>
  </si>
  <si>
    <t>&lt;ThreeDSpeed&gt;</t>
  </si>
  <si>
    <t>&lt;ThreeDDistance&gt;</t>
  </si>
  <si>
    <t>&lt;SkiModeAutoLap&gt;</t>
  </si>
  <si>
    <t>&lt;SkiModeAutoPause&gt;</t>
  </si>
  <si>
    <t>&lt;/FitProfileAge&gt;</t>
  </si>
  <si>
    <t>&lt;/FitProfileHeight&gt;</t>
  </si>
  <si>
    <t>&lt;/FitProfileWeight&gt;</t>
  </si>
  <si>
    <t>&lt;/FitProfileGender&gt;</t>
  </si>
  <si>
    <t>&lt;/FitProfileLifeAthlete&gt;</t>
  </si>
  <si>
    <t>&lt;/FitProfileHRZone1&gt;</t>
  </si>
  <si>
    <t>&lt;/FitProfileHRZone2&gt;</t>
  </si>
  <si>
    <t>&lt;/FitProfileHRZone3&gt;</t>
  </si>
  <si>
    <t>&lt;/FitProfileHRZone4&gt;</t>
  </si>
  <si>
    <t>&lt;/FitProfileHRZone5&gt;</t>
  </si>
  <si>
    <t>&lt;/FitProfileMaxHR&gt;</t>
  </si>
  <si>
    <t>&lt;/FitProfileAutoLap&gt;</t>
  </si>
  <si>
    <t>&lt;/FitProfileAutoLapDist&gt;</t>
  </si>
  <si>
    <t>&lt;/FITActivity&gt;</t>
  </si>
  <si>
    <t>&lt;/FileOutputGPX&gt;</t>
  </si>
  <si>
    <t>&lt;/FileOutputFIT&gt;</t>
  </si>
  <si>
    <t>&lt;/CompassPrimaryLetters&gt;</t>
  </si>
  <si>
    <t>&lt;/TrainingIndoors&gt;</t>
  </si>
  <si>
    <t>&lt;/FootPod&gt;</t>
  </si>
  <si>
    <t>&lt;/UserWritten&gt;</t>
  </si>
  <si>
    <t>&lt;/AutoAddFitHistory&gt;</t>
  </si>
  <si>
    <t>&lt;/FoodPodCalFactor&gt;</t>
  </si>
  <si>
    <t>&lt;/AutoPauseNtfcn&gt;</t>
  </si>
  <si>
    <t>&lt;/AutoLapNtfcn&gt;</t>
  </si>
  <si>
    <t>&lt;/ThreeDSpeed&gt;</t>
  </si>
  <si>
    <t>&lt;/ThreeDDistance&gt;</t>
  </si>
  <si>
    <t>&lt;/SkiModeAutoLap&gt;</t>
  </si>
  <si>
    <t>&lt;/SkiModeAutoPause&gt;</t>
  </si>
  <si>
    <t xml:space="preserve">  &lt;Active&gt;</t>
  </si>
  <si>
    <t xml:space="preserve">  &lt;Set&gt;</t>
  </si>
  <si>
    <t xml:space="preserve">  &lt;Notification&gt;</t>
  </si>
  <si>
    <t xml:space="preserve">  &lt;Value&gt;</t>
  </si>
  <si>
    <t xml:space="preserve">  &lt;Units&gt;</t>
  </si>
  <si>
    <t xml:space="preserve">  &lt;Time&gt;</t>
  </si>
  <si>
    <t>Display Compass Primary Letters</t>
  </si>
  <si>
    <t>Auto Pause Notification</t>
  </si>
  <si>
    <t>Auto Lap Notification</t>
  </si>
  <si>
    <t>3D Speed</t>
  </si>
  <si>
    <t>3D Distance</t>
  </si>
  <si>
    <t>Fit Auto Lap Distance</t>
  </si>
  <si>
    <t>Fit Auto Lap</t>
  </si>
  <si>
    <t>Fit Activity</t>
  </si>
  <si>
    <t>Fit Profile Heart Rate Zone 1</t>
  </si>
  <si>
    <t>Fit Profile Heart Rate Zone 2</t>
  </si>
  <si>
    <t>Fit Profile Heart Rate Zone 3</t>
  </si>
  <si>
    <t>Fit Profile Heart Rate Zone 4</t>
  </si>
  <si>
    <t>Fit Profile Heart Rate Zone 5</t>
  </si>
  <si>
    <t>Fit Profile Maximum Heart Rate</t>
  </si>
  <si>
    <t>Other Time Zone</t>
  </si>
  <si>
    <t>Anchor Drag</t>
  </si>
  <si>
    <t>Anchor Drag Distance</t>
  </si>
  <si>
    <t>Off Course</t>
  </si>
  <si>
    <t>Off Course Distance</t>
  </si>
  <si>
    <t>Filled to Minutes</t>
  </si>
  <si>
    <t>UTC</t>
  </si>
  <si>
    <t>Time Page Data (Top/Bottom)</t>
  </si>
  <si>
    <t>HH:MM</t>
  </si>
  <si>
    <t>HH:MMss</t>
  </si>
  <si>
    <t>Large HH, Stacked mm &amp; ss</t>
  </si>
  <si>
    <t>UltraTrac Interval (sec)</t>
  </si>
  <si>
    <t>Indoor</t>
  </si>
  <si>
    <t>meters</t>
  </si>
  <si>
    <t>Open Cadence Minimum Alert</t>
  </si>
  <si>
    <t>Close Cadence Minimum Alert</t>
  </si>
  <si>
    <t>Open Cadence Maximum Alert</t>
  </si>
  <si>
    <t>Close Cadence Maximum Alert</t>
  </si>
  <si>
    <t>Open Pace Minimum Alert</t>
  </si>
  <si>
    <t>Close Pace Minimum Alert</t>
  </si>
  <si>
    <t>Open Pace Maximum Alert</t>
  </si>
  <si>
    <t>Close Pace Maximum Alert</t>
  </si>
  <si>
    <t>Open Heart Rate Minimum Alert</t>
  </si>
  <si>
    <t>Close Heart Rate Minimum Alert</t>
  </si>
  <si>
    <t>Open Heart Rate Maximum Alert</t>
  </si>
  <si>
    <t>Close Heart Rate Maximum Alert</t>
  </si>
  <si>
    <t>Open Heart Rate Zone Alert</t>
  </si>
  <si>
    <t>Close Heart Rate Zone Alert</t>
  </si>
  <si>
    <t>-Time</t>
  </si>
  <si>
    <t>User Grid - Lat Central Pt</t>
  </si>
  <si>
    <t>Open Nav Arrival Routes Alert</t>
  </si>
  <si>
    <t>Close Nav Arrival Routes Alert</t>
  </si>
  <si>
    <t>Open Nav Arrival Tracks Alert</t>
  </si>
  <si>
    <t>Close Nav Arrival Tracks Alert</t>
  </si>
  <si>
    <t>Open Nav Arrival Points Alert</t>
  </si>
  <si>
    <t>Close Nav Arrival Points Alert</t>
  </si>
  <si>
    <t>-Units</t>
  </si>
  <si>
    <t>Open Elev Descent Alert</t>
  </si>
  <si>
    <t>Close Elev Descent Alert</t>
  </si>
  <si>
    <t>Open Elev Ascent Alert</t>
  </si>
  <si>
    <t>Close Elev Ascent Alert</t>
  </si>
  <si>
    <t>Open Time ETA Alert</t>
  </si>
  <si>
    <t>Close Time ETA Alert</t>
  </si>
  <si>
    <t>Close Elev Min Alert</t>
  </si>
  <si>
    <t>Open Elev Max Alert</t>
  </si>
  <si>
    <t>Close Elev Max Alert</t>
  </si>
  <si>
    <t>Proximity Alert Notification</t>
  </si>
  <si>
    <t>Open Distance Interval Alert</t>
  </si>
  <si>
    <t>Close Distance Interval Alert</t>
  </si>
  <si>
    <t>Open Distance Destination Alert</t>
  </si>
  <si>
    <t>Close Distance Destination Alert</t>
  </si>
  <si>
    <t>Open Distance Off Course Alert</t>
  </si>
  <si>
    <t>Close Distance Off Course Alert</t>
  </si>
  <si>
    <t>Open Speed Minimum Alert</t>
  </si>
  <si>
    <t>Close Speed Minimum Alert</t>
  </si>
  <si>
    <t>Open Speed Maximum Alert</t>
  </si>
  <si>
    <t>Close Speed Maximum Alert</t>
  </si>
  <si>
    <t>Open Time Interval Alert</t>
  </si>
  <si>
    <t>Close Time Interval Alert</t>
  </si>
  <si>
    <t>Open Time Sunset Alert</t>
  </si>
  <si>
    <t>Close Time Sunset Alert</t>
  </si>
  <si>
    <t>User Grid - Lon Central Pt/Lon Point 1</t>
  </si>
  <si>
    <t>User Grid - Lat Origin/Az. Of Center Line/Lat Point 1</t>
  </si>
  <si>
    <t>User Grid - Lat Point 2</t>
  </si>
  <si>
    <t>User Grid - Lon Point 2</t>
  </si>
  <si>
    <t>yards</t>
  </si>
  <si>
    <t>miles</t>
  </si>
  <si>
    <t>kilometers</t>
  </si>
  <si>
    <t>kt</t>
  </si>
  <si>
    <t>mph</t>
  </si>
  <si>
    <t>km/h</t>
  </si>
  <si>
    <t>2 Fields</t>
  </si>
  <si>
    <t>3 Fields</t>
  </si>
  <si>
    <t>Start Data Pages</t>
  </si>
  <si>
    <t>Stop Data Pages</t>
  </si>
  <si>
    <t>1 Field</t>
  </si>
  <si>
    <t>ELAPSED</t>
  </si>
  <si>
    <t>STEPS</t>
  </si>
  <si>
    <t>Other</t>
  </si>
  <si>
    <t>Heart Rate Zone Change</t>
  </si>
  <si>
    <t>Time Display</t>
  </si>
  <si>
    <t>Hot Keys</t>
  </si>
  <si>
    <t>Sensors</t>
  </si>
  <si>
    <t>User Datum</t>
  </si>
  <si>
    <t>User Spheroid</t>
  </si>
  <si>
    <t>Altimeter Auto Cal Adv</t>
  </si>
  <si>
    <t>Units Settings</t>
  </si>
  <si>
    <t>Time Settings</t>
  </si>
  <si>
    <t>Unused Settings</t>
  </si>
  <si>
    <t>Track Settings</t>
  </si>
  <si>
    <t>Map Settings</t>
  </si>
  <si>
    <t>Message and Key Settings</t>
  </si>
  <si>
    <t>Light Settings</t>
  </si>
  <si>
    <t>Main Menu</t>
  </si>
  <si>
    <t>Map Projection Settings</t>
  </si>
  <si>
    <t>Unused</t>
  </si>
  <si>
    <t>3D Settings</t>
  </si>
  <si>
    <t>Auto Notifications</t>
  </si>
  <si>
    <t>Maximum</t>
  </si>
  <si>
    <t>BPM</t>
  </si>
  <si>
    <t>Current as of:</t>
  </si>
  <si>
    <t>Track Interval (sec or meters)</t>
  </si>
  <si>
    <t>DF (m)</t>
  </si>
  <si>
    <t>DA (m)</t>
  </si>
  <si>
    <t>DX (m)</t>
  </si>
  <si>
    <t>DY (m)</t>
  </si>
  <si>
    <t>DZ (m)</t>
  </si>
  <si>
    <t>Category</t>
  </si>
  <si>
    <t>Sub Category</t>
  </si>
  <si>
    <t>False Easting (m)</t>
  </si>
  <si>
    <t>False Northing (m)</t>
  </si>
  <si>
    <t>Scale</t>
  </si>
  <si>
    <t>Lon Origin</t>
  </si>
  <si>
    <t>Lat Origin/Az. Of Center Line/Lat Pt 1</t>
  </si>
  <si>
    <t>Lat Point 2</t>
  </si>
  <si>
    <t>Lon Point 2</t>
  </si>
  <si>
    <t>Alert</t>
  </si>
  <si>
    <t>Set</t>
  </si>
  <si>
    <t>Notification</t>
  </si>
  <si>
    <t>Units</t>
  </si>
  <si>
    <t>Time (sec)</t>
  </si>
  <si>
    <t>Three D Distance</t>
  </si>
  <si>
    <t>Zone 1 (BPM)</t>
  </si>
  <si>
    <t>Zone 2 (BPM)</t>
  </si>
  <si>
    <t>Zone 3 (BPM)</t>
  </si>
  <si>
    <t>Zone 4 (BPM)</t>
  </si>
  <si>
    <t>Zone 5 (BPM)</t>
  </si>
  <si>
    <t>Max (BPM)</t>
  </si>
  <si>
    <t>Chirp</t>
  </si>
  <si>
    <t>Elevation</t>
  </si>
  <si>
    <t>Vertical Speed</t>
  </si>
  <si>
    <t>Depth</t>
  </si>
  <si>
    <t>Temperature</t>
  </si>
  <si>
    <t>Pressure</t>
  </si>
  <si>
    <t>Open Elev Min Alert</t>
  </si>
  <si>
    <t>Mode</t>
  </si>
  <si>
    <t>Setting</t>
  </si>
  <si>
    <t>HH:MM:SS</t>
  </si>
  <si>
    <t>Zone</t>
  </si>
  <si>
    <t>%</t>
  </si>
  <si>
    <t>RPM</t>
  </si>
  <si>
    <t>Minimum Speed</t>
  </si>
  <si>
    <t>Distance From Destination</t>
  </si>
  <si>
    <t>Time to ETA</t>
  </si>
  <si>
    <t>Minimum Elevation</t>
  </si>
  <si>
    <t>Maximum Elevation</t>
  </si>
  <si>
    <t>Ascent Elevation</t>
  </si>
  <si>
    <t>Descent Elevation</t>
  </si>
  <si>
    <t>Nav Arrival Point</t>
  </si>
  <si>
    <t>Nav Arrival Track</t>
  </si>
  <si>
    <t>Nav Arrival Route</t>
  </si>
  <si>
    <t>Minimum Pace</t>
  </si>
  <si>
    <t>Maximum Pace</t>
  </si>
  <si>
    <t>Minimum Heart Rate</t>
  </si>
  <si>
    <t>Maximum Heart Rate</t>
  </si>
  <si>
    <t>Minimum Cadence</t>
  </si>
  <si>
    <t>Maximum Cadence</t>
  </si>
  <si>
    <t>Proximity</t>
  </si>
  <si>
    <t>2 Ticks</t>
  </si>
  <si>
    <t>2 Ticks (Inverted)</t>
  </si>
  <si>
    <t>4 Ticks</t>
  </si>
  <si>
    <t>4 Ticks (Inverted)</t>
  </si>
  <si>
    <t>10 Ticks Fading</t>
  </si>
  <si>
    <t>30 Ticks</t>
  </si>
  <si>
    <t>60 Ticks Filling/Clearing</t>
  </si>
  <si>
    <t>2 Ticks &amp; Filled to Minutes</t>
  </si>
  <si>
    <t>60 Ticks Filling Randomly</t>
  </si>
  <si>
    <t>Large HH</t>
  </si>
  <si>
    <t>Type</t>
  </si>
  <si>
    <t>Name</t>
  </si>
  <si>
    <t>Idx</t>
  </si>
  <si>
    <t>Custom Idx</t>
  </si>
  <si>
    <t>Messages</t>
  </si>
  <si>
    <t>Backlight</t>
  </si>
  <si>
    <t>Venezuela</t>
  </si>
  <si>
    <t>Data Pages</t>
  </si>
  <si>
    <r>
      <t xml:space="preserve">MORE SETTINGS </t>
    </r>
    <r>
      <rPr>
        <b/>
        <i/>
        <sz val="10"/>
        <color theme="1"/>
        <rFont val="Calibri"/>
        <family val="2"/>
      </rPr>
      <t>→ → →</t>
    </r>
  </si>
  <si>
    <t>Settings at Alerts &gt; Proximity</t>
  </si>
  <si>
    <t>&lt;/Value&gt;</t>
  </si>
  <si>
    <t>&lt;/Active&gt;</t>
  </si>
  <si>
    <t>&lt;/Set&gt;</t>
  </si>
  <si>
    <t>&lt;/Notification&gt;</t>
  </si>
  <si>
    <t>&lt;/Units&gt;</t>
  </si>
  <si>
    <t>&lt;/Time&gt;</t>
  </si>
  <si>
    <t>Foot Pod Cal Factor</t>
  </si>
  <si>
    <t>Calibration Factor</t>
  </si>
  <si>
    <t>Record Method</t>
  </si>
  <si>
    <t>5yd</t>
  </si>
  <si>
    <t>10yd</t>
  </si>
  <si>
    <t>15yd</t>
  </si>
  <si>
    <t>25yd</t>
  </si>
  <si>
    <t>40yd</t>
  </si>
  <si>
    <t>60yd</t>
  </si>
  <si>
    <t>100yd</t>
  </si>
  <si>
    <t>150yd</t>
  </si>
  <si>
    <t>250yd</t>
  </si>
  <si>
    <t>sec</t>
  </si>
  <si>
    <t>Fitness Activity</t>
  </si>
  <si>
    <t xml:space="preserve">  &lt;DataPageType&gt;</t>
  </si>
  <si>
    <t xml:space="preserve">    &lt;DataPageField&gt;</t>
  </si>
  <si>
    <t xml:space="preserve">    &lt;DataPageFieldLabel&gt;</t>
  </si>
  <si>
    <t xml:space="preserve">  &lt;DataPageCustomIdx&gt;</t>
  </si>
  <si>
    <t xml:space="preserve">  &lt;DataPageIdx&gt;</t>
  </si>
  <si>
    <t>&lt;/DataPageField&gt;</t>
  </si>
  <si>
    <t>&lt;/DataPageFieldLabel&gt;</t>
  </si>
  <si>
    <t>&lt;/DataPageIdx&gt;</t>
  </si>
  <si>
    <t>&lt;/DataPageCustomIdx&gt;</t>
  </si>
  <si>
    <t>&lt;/DataPageType&gt;</t>
  </si>
  <si>
    <t>&lt;/DataPageName&gt;</t>
  </si>
  <si>
    <t>Data Page 1</t>
  </si>
  <si>
    <t>Data Page 2</t>
  </si>
  <si>
    <t>Data Page 3</t>
  </si>
  <si>
    <t xml:space="preserve">  &lt;DataPageName&gt;</t>
  </si>
  <si>
    <t>Data Page 12</t>
  </si>
  <si>
    <t>Data Page 11</t>
  </si>
  <si>
    <t>Data Page 10</t>
  </si>
  <si>
    <t>Data Page 9</t>
  </si>
  <si>
    <t>Data Page 8</t>
  </si>
  <si>
    <t>Data Page 7</t>
  </si>
  <si>
    <t>Data Page 6</t>
  </si>
  <si>
    <t>Data Page 5</t>
  </si>
  <si>
    <t>Data Page 4</t>
  </si>
  <si>
    <t>Indoor Data Page 1</t>
  </si>
  <si>
    <t>Nav Data Page 11</t>
  </si>
  <si>
    <t>Nav Data Page 10</t>
  </si>
  <si>
    <t>Nav Data Page 9</t>
  </si>
  <si>
    <t>Nav Data Page 8</t>
  </si>
  <si>
    <t>Nav Data Page 7</t>
  </si>
  <si>
    <t>Nav Data Page 6</t>
  </si>
  <si>
    <t>Nav Data Page 5</t>
  </si>
  <si>
    <t>Nav Data Page 4</t>
  </si>
  <si>
    <t>Nav Data Page 3</t>
  </si>
  <si>
    <t>Nav Data Page 2</t>
  </si>
  <si>
    <t>Nav Data Page 1</t>
  </si>
  <si>
    <t>Nav Data Page 12</t>
  </si>
  <si>
    <t>Indoor Data Page 2</t>
  </si>
  <si>
    <t>Indoor Data Page 3</t>
  </si>
  <si>
    <t>Indoor Data Page 4</t>
  </si>
  <si>
    <t>Indoor Data Page 5</t>
  </si>
  <si>
    <t>Indoor Data Page 6</t>
  </si>
  <si>
    <t>Indoor Data Page 7</t>
  </si>
  <si>
    <t>Indoor Data Page 12</t>
  </si>
  <si>
    <t>Indoor Data Page 11</t>
  </si>
  <si>
    <t>Indoor Data Page 8</t>
  </si>
  <si>
    <t>Indoor Data Page 9</t>
  </si>
  <si>
    <t>Indoor Data Page 10</t>
  </si>
  <si>
    <t>Instructions</t>
  </si>
  <si>
    <t>Paste into your desired text software (TextEdit, Notepad, Word, etc.)</t>
  </si>
  <si>
    <t>Save the file as ###########.gpf (Note: The fenix allows a maximum 11 character filename)</t>
  </si>
  <si>
    <t>Attach your Garmin fenix to the cradle and connect the USB to your computer</t>
  </si>
  <si>
    <t>Select and Copy Column F (Click on the "F" above Row # 1)</t>
  </si>
  <si>
    <t>DO NOT DELETE ANY PAGES!</t>
  </si>
  <si>
    <t>Created by:</t>
  </si>
  <si>
    <t>joe@pilotorientedsolutions.com</t>
  </si>
  <si>
    <t>Open the Garmin USB drive, copy and paste the Profile into the "Garmin&gt;Profile" directory</t>
  </si>
  <si>
    <t>m</t>
  </si>
  <si>
    <t>False Northing</t>
  </si>
  <si>
    <t>False Easting</t>
  </si>
  <si>
    <t>W</t>
  </si>
  <si>
    <t>Miscellaneous Settings for Builder</t>
  </si>
  <si>
    <t>Height Units</t>
  </si>
  <si>
    <t>Weight Units</t>
  </si>
  <si>
    <t>Lat Parallel 1/Lat Central Pt</t>
  </si>
  <si>
    <t>Lat Parallel 2/Lon Central Pt/Lon Pt 1</t>
  </si>
  <si>
    <t>N</t>
  </si>
  <si>
    <t>Most Often</t>
  </si>
  <si>
    <t>More Often</t>
  </si>
  <si>
    <t>Less Often</t>
  </si>
  <si>
    <t>Least Often</t>
  </si>
  <si>
    <t>seconds</t>
  </si>
  <si>
    <t/>
  </si>
  <si>
    <t>German</t>
  </si>
  <si>
    <t>Deutsch</t>
  </si>
  <si>
    <t>1 Feld</t>
  </si>
  <si>
    <t>2 Felder</t>
  </si>
  <si>
    <t>3 Felder</t>
  </si>
  <si>
    <t>Höhenmeter</t>
  </si>
  <si>
    <t>Umgeb.druck</t>
  </si>
  <si>
    <t>Temperatur</t>
  </si>
  <si>
    <t>Kompass</t>
  </si>
  <si>
    <t>Karte</t>
  </si>
  <si>
    <t>Zeit</t>
  </si>
  <si>
    <t>Herzfreq.</t>
  </si>
  <si>
    <t>PEILUNG</t>
  </si>
  <si>
    <t>KURS</t>
  </si>
  <si>
    <t>KURSABW.</t>
  </si>
  <si>
    <t>ZU KURS</t>
  </si>
  <si>
    <t>NÄCHS.WEGP.</t>
  </si>
  <si>
    <t>NÄ.WP:ANK.</t>
  </si>
  <si>
    <t>NÄ.WP:ZEIT</t>
  </si>
  <si>
    <t>ZIELPUNKT</t>
  </si>
  <si>
    <t>ZIEL:DIST.</t>
  </si>
  <si>
    <t>ZIEL:ANK.</t>
  </si>
  <si>
    <t>ZIEL:ZEIT</t>
  </si>
  <si>
    <t>HÖHE</t>
  </si>
  <si>
    <t>GESCHW.</t>
  </si>
  <si>
    <t>SONN.AUFG.</t>
  </si>
  <si>
    <t>SONN.UNTG.</t>
  </si>
  <si>
    <t>RICHTUNG</t>
  </si>
  <si>
    <t>ABBIEGUNG</t>
  </si>
  <si>
    <t>GES.GUTGEM</t>
  </si>
  <si>
    <t>GESCHW.MAX</t>
  </si>
  <si>
    <t>GES. Ø BEW.</t>
  </si>
  <si>
    <t>GESCHW.Ø</t>
  </si>
  <si>
    <t>KM.ZÄHLER</t>
  </si>
  <si>
    <t>ZEIT IN BEWEG.</t>
  </si>
  <si>
    <t>ZEIT PAUSE</t>
  </si>
  <si>
    <t>UHRZEIT</t>
  </si>
  <si>
    <t>ANSTIEG Ø</t>
  </si>
  <si>
    <t>ABSTIEG Ø</t>
  </si>
  <si>
    <t>ANSTIEG MAX</t>
  </si>
  <si>
    <t>ABSTIEG MAX</t>
  </si>
  <si>
    <t>HÖHE MAX</t>
  </si>
  <si>
    <t>HÖHE MIN</t>
  </si>
  <si>
    <t>UMG.DRUCK</t>
  </si>
  <si>
    <t>ANSTIEG</t>
  </si>
  <si>
    <t>ABSTIEG</t>
  </si>
  <si>
    <t>GLEITVERH.</t>
  </si>
  <si>
    <t>GL.VERH.ZL</t>
  </si>
  <si>
    <t>VERT.GE.ZL</t>
  </si>
  <si>
    <t>VERT.GES.</t>
  </si>
  <si>
    <t>GPS GENAU.</t>
  </si>
  <si>
    <t>TEMP.</t>
  </si>
  <si>
    <t>HERZFREQ.</t>
  </si>
  <si>
    <t>TRITTFREQ.</t>
  </si>
  <si>
    <t>AKKU</t>
  </si>
  <si>
    <t>KOMPASS</t>
  </si>
  <si>
    <t>RUNDE Ø</t>
  </si>
  <si>
    <t>DATUM</t>
  </si>
  <si>
    <t>GPS-HÖHE</t>
  </si>
  <si>
    <t>GPS-RICHT.</t>
  </si>
  <si>
    <t>NEIGUNG</t>
  </si>
  <si>
    <t>TRITTFRQ Ø</t>
  </si>
  <si>
    <t>HF Ø</t>
  </si>
  <si>
    <t>PACE Ø</t>
  </si>
  <si>
    <t>KALORIEN</t>
  </si>
  <si>
    <t>KOMP.RICHT</t>
  </si>
  <si>
    <t>HF-ZONE</t>
  </si>
  <si>
    <t>RUNDEN</t>
  </si>
  <si>
    <t>AUFST.RND</t>
  </si>
  <si>
    <t>ABSTG.RND</t>
  </si>
  <si>
    <t>DIST.RND</t>
  </si>
  <si>
    <t>TF RND</t>
  </si>
  <si>
    <t>HF RND</t>
  </si>
  <si>
    <t>PACE RND</t>
  </si>
  <si>
    <t>GESCH.RND</t>
  </si>
  <si>
    <t>ANST.L.RND</t>
  </si>
  <si>
    <t>ABST.L.RND</t>
  </si>
  <si>
    <t>TF L.RND</t>
  </si>
  <si>
    <t>DIST L.RND</t>
  </si>
  <si>
    <t>HF L.RND</t>
  </si>
  <si>
    <t>PACE L.RND</t>
  </si>
  <si>
    <t>GESCH.L.RND</t>
  </si>
  <si>
    <t>STOPPUHR</t>
  </si>
  <si>
    <t>KEINE</t>
  </si>
  <si>
    <t>ZIEL POS.</t>
  </si>
  <si>
    <t>HÖHM.Z.ZIEL</t>
  </si>
  <si>
    <t>ZEIT RND</t>
  </si>
  <si>
    <t>ZEIT L.RND</t>
  </si>
  <si>
    <t>HÖHM.Z.WP</t>
  </si>
  <si>
    <t>TRACK-DIST</t>
  </si>
  <si>
    <t>ETA</t>
  </si>
  <si>
    <t>ETE</t>
  </si>
  <si>
    <t>KM</t>
  </si>
  <si>
    <t>TZEIT</t>
  </si>
  <si>
    <t>HF</t>
  </si>
  <si>
    <t>12 h</t>
  </si>
  <si>
    <t>24 h</t>
  </si>
  <si>
    <t>1 Min.</t>
  </si>
  <si>
    <t>2 Min.</t>
  </si>
  <si>
    <t>15 Sek.</t>
  </si>
  <si>
    <t>30 Sek.</t>
  </si>
  <si>
    <t>Alter</t>
  </si>
  <si>
    <t>Immer ein</t>
  </si>
  <si>
    <t>Umgeb.Druck</t>
  </si>
  <si>
    <t>und</t>
  </si>
  <si>
    <t>Automatisch</t>
  </si>
  <si>
    <t>Auto-Kal.</t>
  </si>
  <si>
    <t>Auto Runde</t>
  </si>
  <si>
    <t>Licht</t>
  </si>
  <si>
    <t>Lichtdauer</t>
  </si>
  <si>
    <t>Richtung</t>
  </si>
  <si>
    <t>Unten</t>
  </si>
  <si>
    <t>TF zu tief</t>
  </si>
  <si>
    <t>TF zu hoch</t>
  </si>
  <si>
    <t>Track</t>
  </si>
  <si>
    <t>Uhr</t>
  </si>
  <si>
    <t>Modus</t>
  </si>
  <si>
    <t>Kurs</t>
  </si>
  <si>
    <t>Som.Zeit</t>
  </si>
  <si>
    <t>Wegpunkte</t>
  </si>
  <si>
    <t>Demomodus</t>
  </si>
  <si>
    <t>Tiefe</t>
  </si>
  <si>
    <t>Abstieg</t>
  </si>
  <si>
    <t>Anzeige</t>
  </si>
  <si>
    <t>Distanz</t>
  </si>
  <si>
    <t>Dist./Ges.</t>
  </si>
  <si>
    <t>Geringere Höhe</t>
  </si>
  <si>
    <t>Höhere Höhe</t>
  </si>
  <si>
    <t>Anstiegsintervall</t>
  </si>
  <si>
    <t>Abstiegsintervall</t>
  </si>
  <si>
    <t>Höhe</t>
  </si>
  <si>
    <t>Höhe/Dist.</t>
  </si>
  <si>
    <t>Höhe/Zeit</t>
  </si>
  <si>
    <t>Fuss/min</t>
  </si>
  <si>
    <t>Fest</t>
  </si>
  <si>
    <t>Koordinat.</t>
  </si>
  <si>
    <t>Routen</t>
  </si>
  <si>
    <t>Geschlecht</t>
  </si>
  <si>
    <t>Los</t>
  </si>
  <si>
    <t>Ziel-Linie</t>
  </si>
  <si>
    <t>GPS Setup</t>
  </si>
  <si>
    <t>Gitter</t>
  </si>
  <si>
    <t>Hektopascal</t>
  </si>
  <si>
    <t>Verbergen</t>
  </si>
  <si>
    <t>Halten Runter</t>
  </si>
  <si>
    <t>Taste halten</t>
  </si>
  <si>
    <t>Halten Hoch</t>
  </si>
  <si>
    <t>Stunde</t>
  </si>
  <si>
    <t>Stunden</t>
  </si>
  <si>
    <t>HF-Bereich geändert</t>
  </si>
  <si>
    <t>HF Zone</t>
  </si>
  <si>
    <t>Zoll (Hg)</t>
  </si>
  <si>
    <t>Intervall</t>
  </si>
  <si>
    <t>Tasten</t>
  </si>
  <si>
    <t>km</t>
  </si>
  <si>
    <t>Sprache</t>
  </si>
  <si>
    <t>Layout Zeit</t>
  </si>
  <si>
    <t>Stufe</t>
  </si>
  <si>
    <t>Aktivsportler</t>
  </si>
  <si>
    <t>Missweisg</t>
  </si>
  <si>
    <t>Manuell</t>
  </si>
  <si>
    <t>Sphäroid</t>
  </si>
  <si>
    <t>Max.</t>
  </si>
  <si>
    <t>Meter/h</t>
  </si>
  <si>
    <t>Meter/min</t>
  </si>
  <si>
    <t>Meter/s</t>
  </si>
  <si>
    <t>Meilen</t>
  </si>
  <si>
    <t>Millibar</t>
  </si>
  <si>
    <t>Mil</t>
  </si>
  <si>
    <t>Min.</t>
  </si>
  <si>
    <t>MINUTEN</t>
  </si>
  <si>
    <t>Alarme</t>
  </si>
  <si>
    <t>Flä.ber.</t>
  </si>
  <si>
    <t>Jagd&amp;Angel</t>
  </si>
  <si>
    <t>Hauptmenü</t>
  </si>
  <si>
    <t>Satellit</t>
  </si>
  <si>
    <t>Einst.</t>
  </si>
  <si>
    <t>Peilen&amp;Los</t>
  </si>
  <si>
    <t>Sonne&amp;Mond</t>
  </si>
  <si>
    <t>WP mitteln</t>
  </si>
  <si>
    <t>Navigation</t>
  </si>
  <si>
    <t>Nein</t>
  </si>
  <si>
    <t>Keine</t>
  </si>
  <si>
    <t>Norden ob.</t>
  </si>
  <si>
    <t>Nord Refer.</t>
  </si>
  <si>
    <t>Benachr.</t>
  </si>
  <si>
    <t>Grad</t>
  </si>
  <si>
    <t>Aus</t>
  </si>
  <si>
    <t>Ein</t>
  </si>
  <si>
    <t>Ausrichtung</t>
  </si>
  <si>
    <t>Ausgabe</t>
  </si>
  <si>
    <t>Pace zu hoch</t>
  </si>
  <si>
    <t>Pace zu tief</t>
  </si>
  <si>
    <t>Seite</t>
  </si>
  <si>
    <t>% verbleiben</t>
  </si>
  <si>
    <t>Höh.Profil</t>
  </si>
  <si>
    <t>Punkte</t>
  </si>
  <si>
    <t>Format</t>
  </si>
  <si>
    <t>Druck</t>
  </si>
  <si>
    <t>Profile</t>
  </si>
  <si>
    <t>Methode</t>
  </si>
  <si>
    <t>Einblenden</t>
  </si>
  <si>
    <t>Sek.Layout</t>
  </si>
  <si>
    <t>Eingabe</t>
  </si>
  <si>
    <t>Setze Mldg</t>
  </si>
  <si>
    <t>Start</t>
  </si>
  <si>
    <t>Höhenm.</t>
  </si>
  <si>
    <t>ANT-Sens.</t>
  </si>
  <si>
    <t>Akku</t>
  </si>
  <si>
    <t>Trittfr.</t>
  </si>
  <si>
    <t>Datenseite</t>
  </si>
  <si>
    <t>Fitness</t>
  </si>
  <si>
    <t>Menü</t>
  </si>
  <si>
    <t>Tempo</t>
  </si>
  <si>
    <t>Annäherung</t>
  </si>
  <si>
    <t>Sensoren</t>
  </si>
  <si>
    <t>Timer</t>
  </si>
  <si>
    <t>Töne</t>
  </si>
  <si>
    <t>Einheiten</t>
  </si>
  <si>
    <t>Sonn.Aufg.</t>
  </si>
  <si>
    <t>Sonn.Untg.</t>
  </si>
  <si>
    <t>Zeit bis Ziel</t>
  </si>
  <si>
    <t>Zeit Intv.</t>
  </si>
  <si>
    <t>Zeitseite</t>
  </si>
  <si>
    <t>Zeit bis Sonn.Unterg.</t>
  </si>
  <si>
    <t>Zeitzone</t>
  </si>
  <si>
    <t>Ton</t>
  </si>
  <si>
    <t>Ton&amp;Vibr.</t>
  </si>
  <si>
    <t>Extras</t>
  </si>
  <si>
    <t>Oben</t>
  </si>
  <si>
    <t>in Fahrtricht.</t>
  </si>
  <si>
    <t>Zw. Geräten</t>
  </si>
  <si>
    <t>Benutzer</t>
  </si>
  <si>
    <t>Variabel</t>
  </si>
  <si>
    <t>Vert.Ges.</t>
  </si>
  <si>
    <t>Gewicht</t>
  </si>
  <si>
    <t>Ja</t>
  </si>
  <si>
    <t>Bereich</t>
  </si>
  <si>
    <t>Bereichsänderung</t>
  </si>
  <si>
    <t>h</t>
  </si>
  <si>
    <t>s</t>
  </si>
  <si>
    <t>Laufen</t>
  </si>
  <si>
    <t>Fahrrad</t>
  </si>
  <si>
    <t>Einst. Zeit/Datum über GPS?</t>
  </si>
  <si>
    <t>Kon.daten</t>
  </si>
  <si>
    <t>Optionen</t>
  </si>
  <si>
    <t>Weiblich</t>
  </si>
  <si>
    <t>Männlich</t>
  </si>
  <si>
    <t>Max. Herzfreq.</t>
  </si>
  <si>
    <t>Metrisch</t>
  </si>
  <si>
    <t>Naut. (ft)</t>
  </si>
  <si>
    <t>Naut. (m)</t>
  </si>
  <si>
    <t>Faden</t>
  </si>
  <si>
    <t>Runde</t>
  </si>
  <si>
    <t>Batterie schwach</t>
  </si>
  <si>
    <t>Taschenla.</t>
  </si>
  <si>
    <t>O</t>
  </si>
  <si>
    <t>S</t>
  </si>
  <si>
    <t>Buchst./Grad</t>
  </si>
  <si>
    <t>Buchst./Mil</t>
  </si>
  <si>
    <t>Längenkorr. in</t>
  </si>
  <si>
    <t>Breitenkorr. in</t>
  </si>
  <si>
    <t>Breitengr. eing.</t>
  </si>
  <si>
    <t>Längengrad eing.</t>
  </si>
  <si>
    <t>Versatz 1 eing.</t>
  </si>
  <si>
    <t>Versatz 2 eing.</t>
  </si>
  <si>
    <t>DX in</t>
  </si>
  <si>
    <t>DY in</t>
  </si>
  <si>
    <t>DZ in</t>
  </si>
  <si>
    <t>DF in</t>
  </si>
  <si>
    <t>DA in</t>
  </si>
  <si>
    <t>Azimut Mittellinie</t>
  </si>
  <si>
    <t>Län.gr. Mi.pkt.</t>
  </si>
  <si>
    <t>Län.gr. Punkt 1</t>
  </si>
  <si>
    <t>Län.gr. Punkt 2</t>
  </si>
  <si>
    <t>Längenursprung</t>
  </si>
  <si>
    <t>Br.gr. Mi.pkt.</t>
  </si>
  <si>
    <t>Br.g. Paral. 1</t>
  </si>
  <si>
    <t>Br.g. Paral. 2</t>
  </si>
  <si>
    <t>Br.gr. Pkt. 1</t>
  </si>
  <si>
    <t>Br.gr. Pkt. 2</t>
  </si>
  <si>
    <t>Br.gr.-Urspr.</t>
  </si>
  <si>
    <t>Magnet. Missweisung</t>
  </si>
  <si>
    <t>Par. La.-kon. 1</t>
  </si>
  <si>
    <t>Par. La.-kon. 2</t>
  </si>
  <si>
    <t>Schr. Mrcp. Az.</t>
  </si>
  <si>
    <t>Schr. Mrcp.-2</t>
  </si>
  <si>
    <t>Stereogr. äqua.</t>
  </si>
  <si>
    <t>Stereogr. N.pol</t>
  </si>
  <si>
    <t>Stereogr. schr.</t>
  </si>
  <si>
    <t>Stereogr. S.pol</t>
  </si>
  <si>
    <t>Prozentsatz eingeben</t>
  </si>
  <si>
    <t>Milit.gel.</t>
  </si>
  <si>
    <t>Sonstige</t>
  </si>
  <si>
    <t>Kartenfar.</t>
  </si>
  <si>
    <t>Autom.</t>
  </si>
  <si>
    <t>Mondaufg.</t>
  </si>
  <si>
    <t>Mondunter.</t>
  </si>
  <si>
    <t>Stoppuhr</t>
  </si>
  <si>
    <t>Häufiger</t>
  </si>
  <si>
    <t>Häufigste</t>
  </si>
  <si>
    <t>Seltener</t>
  </si>
  <si>
    <t>Seltenste</t>
  </si>
  <si>
    <t>Kilometer</t>
  </si>
  <si>
    <t>Ben.-Gitt.</t>
  </si>
  <si>
    <t>Ska. einr.</t>
  </si>
  <si>
    <t>GERMAN</t>
  </si>
  <si>
    <t>LANGUAGE</t>
  </si>
  <si>
    <t>Spanish</t>
  </si>
  <si>
    <t>Español</t>
  </si>
  <si>
    <t>Cuad. dob.</t>
  </si>
  <si>
    <t>1 campo</t>
  </si>
  <si>
    <t>2 campos</t>
  </si>
  <si>
    <t>3 campos</t>
  </si>
  <si>
    <t>Altímetro</t>
  </si>
  <si>
    <t>Pres. atmos.</t>
  </si>
  <si>
    <t>Barómetro</t>
  </si>
  <si>
    <t>Temperat.</t>
  </si>
  <si>
    <t>Brújula</t>
  </si>
  <si>
    <t>Mapa</t>
  </si>
  <si>
    <t>Tiempo</t>
  </si>
  <si>
    <t>Cadencia</t>
  </si>
  <si>
    <t>Frec. car.</t>
  </si>
  <si>
    <t>RUMBO</t>
  </si>
  <si>
    <t>TRAYECTO</t>
  </si>
  <si>
    <t>DESV. TRAY</t>
  </si>
  <si>
    <t>HASTA TRAY</t>
  </si>
  <si>
    <t>SIG. DEST.</t>
  </si>
  <si>
    <t>SIG. ETA</t>
  </si>
  <si>
    <t>SIG. ETE</t>
  </si>
  <si>
    <t>DES. FINAL</t>
  </si>
  <si>
    <t>DIS. FINAL</t>
  </si>
  <si>
    <t>ETA FINAL</t>
  </si>
  <si>
    <t>ETE FINAL</t>
  </si>
  <si>
    <t>ALTURA</t>
  </si>
  <si>
    <t>VELOCIDAD</t>
  </si>
  <si>
    <t>AMANECER</t>
  </si>
  <si>
    <t>ATARDECER</t>
  </si>
  <si>
    <t>GIRO</t>
  </si>
  <si>
    <t>VEL. REAL</t>
  </si>
  <si>
    <t>VEL. MÁX.</t>
  </si>
  <si>
    <t>MEDIA MOV</t>
  </si>
  <si>
    <t>VEL. MEDIA</t>
  </si>
  <si>
    <t>CUENTAKM .</t>
  </si>
  <si>
    <t>DISTANCIA</t>
  </si>
  <si>
    <t>TIEM. MOV.</t>
  </si>
  <si>
    <t>TIEM. DET.</t>
  </si>
  <si>
    <t>HORA DÍA</t>
  </si>
  <si>
    <t>ASC. MEDIO</t>
  </si>
  <si>
    <t>DES. MEDIO</t>
  </si>
  <si>
    <t>ASC. MÁX.</t>
  </si>
  <si>
    <t>DES. MÁX.</t>
  </si>
  <si>
    <t>ALT. MÁX.</t>
  </si>
  <si>
    <t>ALT. MÍN.</t>
  </si>
  <si>
    <t>PRES. ATM.</t>
  </si>
  <si>
    <t>ASCENSO</t>
  </si>
  <si>
    <t>DESCENSO</t>
  </si>
  <si>
    <t>FAC. PLAN.</t>
  </si>
  <si>
    <t>F. P. DEST.</t>
  </si>
  <si>
    <t>V.V.F.DEST</t>
  </si>
  <si>
    <t>VEL. VERT.</t>
  </si>
  <si>
    <t>PRECISIÓN</t>
  </si>
  <si>
    <t>TEMPERAT.</t>
  </si>
  <si>
    <t>FREC. CAR.</t>
  </si>
  <si>
    <t>CADENCIA</t>
  </si>
  <si>
    <t>BRÚJULA</t>
  </si>
  <si>
    <t>TEMPORIZ.</t>
  </si>
  <si>
    <t>MED. VUEL.</t>
  </si>
  <si>
    <t>FECHA</t>
  </si>
  <si>
    <t>ALTURA GPS</t>
  </si>
  <si>
    <t>RUMBO GPS</t>
  </si>
  <si>
    <t>GRADO</t>
  </si>
  <si>
    <t>CAD. MEDIA</t>
  </si>
  <si>
    <t>FC MEDIA</t>
  </si>
  <si>
    <t>RITMO MED.</t>
  </si>
  <si>
    <t>CALORÍAS</t>
  </si>
  <si>
    <t>RUM. BRÚJ.</t>
  </si>
  <si>
    <t>ZONA FC</t>
  </si>
  <si>
    <t>VUELTAS</t>
  </si>
  <si>
    <t>ASC. VTA.</t>
  </si>
  <si>
    <t>DES. VTA.</t>
  </si>
  <si>
    <t>DIS. VTA.</t>
  </si>
  <si>
    <t>CAD. VTA.</t>
  </si>
  <si>
    <t>FC. VTA.</t>
  </si>
  <si>
    <t>RIT. VTA.</t>
  </si>
  <si>
    <t>VEL. VTA.</t>
  </si>
  <si>
    <t>ASC.UL.VTA</t>
  </si>
  <si>
    <t>DES.UL.VTA</t>
  </si>
  <si>
    <t>CAD.UL.VTA</t>
  </si>
  <si>
    <t>DIS.UL.VTA</t>
  </si>
  <si>
    <t>FC.UL.VTA</t>
  </si>
  <si>
    <t>RIT.UL.VTA</t>
  </si>
  <si>
    <t>VEL.UL.VTA</t>
  </si>
  <si>
    <t>RITMO</t>
  </si>
  <si>
    <t>CRONÓMETRO</t>
  </si>
  <si>
    <t>NINGUNO</t>
  </si>
  <si>
    <t>UBIC. FIN.</t>
  </si>
  <si>
    <t>DIS.V.DEST</t>
  </si>
  <si>
    <t>TIEM. VTA.</t>
  </si>
  <si>
    <t>TOTAL VTA.</t>
  </si>
  <si>
    <t>TI.UL.VTA.</t>
  </si>
  <si>
    <t>DIS.V.SIG</t>
  </si>
  <si>
    <t>DIS. TRACK</t>
  </si>
  <si>
    <t>HORA</t>
  </si>
  <si>
    <t>FC</t>
  </si>
  <si>
    <t>TEMPO</t>
  </si>
  <si>
    <t>12 hrs</t>
  </si>
  <si>
    <t>24 hrs</t>
  </si>
  <si>
    <t>1 min</t>
  </si>
  <si>
    <t>2 min</t>
  </si>
  <si>
    <t>15 seg</t>
  </si>
  <si>
    <t>30 seg</t>
  </si>
  <si>
    <t>Edad</t>
  </si>
  <si>
    <t>Siem. act.</t>
  </si>
  <si>
    <t>Pres. atm.</t>
  </si>
  <si>
    <t>y</t>
  </si>
  <si>
    <t>Automático</t>
  </si>
  <si>
    <t>Cal. Auto.</t>
  </si>
  <si>
    <t>Guarda auto</t>
  </si>
  <si>
    <t>Inicia auto</t>
  </si>
  <si>
    <t>Zoom auto</t>
  </si>
  <si>
    <t>Retroilum.</t>
  </si>
  <si>
    <t>Deshabilit</t>
  </si>
  <si>
    <t>Batería baja</t>
  </si>
  <si>
    <t>Rumbo</t>
  </si>
  <si>
    <t>Inferior</t>
  </si>
  <si>
    <t>Cad. Sup.</t>
  </si>
  <si>
    <t>Cad. Inf.</t>
  </si>
  <si>
    <t>Reloj</t>
  </si>
  <si>
    <t>Modo</t>
  </si>
  <si>
    <t>Campo</t>
  </si>
  <si>
    <t>Hor.Verano</t>
  </si>
  <si>
    <t>Modo Demo</t>
  </si>
  <si>
    <t>Profund.</t>
  </si>
  <si>
    <t>Descenso</t>
  </si>
  <si>
    <t>Pantalla</t>
  </si>
  <si>
    <t>Distancia</t>
  </si>
  <si>
    <t>Dist./vel.</t>
  </si>
  <si>
    <t>Altura inferior</t>
  </si>
  <si>
    <t>Altura superior</t>
  </si>
  <si>
    <t>Intervalo ascenso</t>
  </si>
  <si>
    <t>Intervalo descenso</t>
  </si>
  <si>
    <t>Altura</t>
  </si>
  <si>
    <t>Alt./Dist.</t>
  </si>
  <si>
    <t>Alt./Tiem.</t>
  </si>
  <si>
    <t>pies/min.</t>
  </si>
  <si>
    <t>Fijo</t>
  </si>
  <si>
    <t>Coordenada</t>
  </si>
  <si>
    <t>Rutas</t>
  </si>
  <si>
    <t>Sexo</t>
  </si>
  <si>
    <t>Ir</t>
  </si>
  <si>
    <t>Línea Goto</t>
  </si>
  <si>
    <t>Conf. GPS</t>
  </si>
  <si>
    <t>Cuadrícula</t>
  </si>
  <si>
    <t>Hectopasc.</t>
  </si>
  <si>
    <t>Ocultar</t>
  </si>
  <si>
    <t>Puls Abajo</t>
  </si>
  <si>
    <t>Man.puls.</t>
  </si>
  <si>
    <t>Puls Arrib</t>
  </si>
  <si>
    <t>HORAS</t>
  </si>
  <si>
    <t>Zona de frec. card. cambiada</t>
  </si>
  <si>
    <t>Zona.fr.ca</t>
  </si>
  <si>
    <t>Pulg. (Hg)</t>
  </si>
  <si>
    <t>Intervalo</t>
  </si>
  <si>
    <t>Botones</t>
  </si>
  <si>
    <t>Idioma</t>
  </si>
  <si>
    <t>Forma.Hora</t>
  </si>
  <si>
    <t>Nivel</t>
  </si>
  <si>
    <t>Deport. hab.</t>
  </si>
  <si>
    <t>Magnético</t>
  </si>
  <si>
    <t>Manual</t>
  </si>
  <si>
    <t>Esferoide</t>
  </si>
  <si>
    <t>Máxima</t>
  </si>
  <si>
    <t>m/h</t>
  </si>
  <si>
    <t>m/min</t>
  </si>
  <si>
    <t>m/seg</t>
  </si>
  <si>
    <t>Millas</t>
  </si>
  <si>
    <t>Milibares</t>
  </si>
  <si>
    <t>Milésimas</t>
  </si>
  <si>
    <t>Mínimo</t>
  </si>
  <si>
    <t>MINUTO</t>
  </si>
  <si>
    <t>Alertas</t>
  </si>
  <si>
    <t>Cálc. área</t>
  </si>
  <si>
    <t>Geocachés</t>
  </si>
  <si>
    <t>Caza/pesca</t>
  </si>
  <si>
    <t>Menú ppal.</t>
  </si>
  <si>
    <t>Satélite</t>
  </si>
  <si>
    <t>Config.</t>
  </si>
  <si>
    <t>Sight N’Go</t>
  </si>
  <si>
    <t>Sol y luna</t>
  </si>
  <si>
    <t>Utili. GPS</t>
  </si>
  <si>
    <t>Media Wayp</t>
  </si>
  <si>
    <t>Nombre</t>
  </si>
  <si>
    <t>Navegación</t>
  </si>
  <si>
    <t>Ninguno</t>
  </si>
  <si>
    <t>N.arriba</t>
  </si>
  <si>
    <t>Ref.Norte</t>
  </si>
  <si>
    <t>Notifica.</t>
  </si>
  <si>
    <t>Grados</t>
  </si>
  <si>
    <t>Desact.</t>
  </si>
  <si>
    <t>Activado</t>
  </si>
  <si>
    <t>Orientación</t>
  </si>
  <si>
    <t>Salida</t>
  </si>
  <si>
    <t>Ritmo sup.</t>
  </si>
  <si>
    <t>Ritmo inf.</t>
  </si>
  <si>
    <t>¿D. estoy?</t>
  </si>
  <si>
    <t>% restante</t>
  </si>
  <si>
    <t>Graf.Alt</t>
  </si>
  <si>
    <t>Puntos</t>
  </si>
  <si>
    <t>Formatear</t>
  </si>
  <si>
    <t>Presión</t>
  </si>
  <si>
    <t>Perfiles</t>
  </si>
  <si>
    <t>Método</t>
  </si>
  <si>
    <t>Mostrar</t>
  </si>
  <si>
    <t>Segundero</t>
  </si>
  <si>
    <t>Establecer</t>
  </si>
  <si>
    <t>Est.Notif</t>
  </si>
  <si>
    <t>Inic./Det.</t>
  </si>
  <si>
    <t>Sensor ANT</t>
  </si>
  <si>
    <t>Bateria</t>
  </si>
  <si>
    <t>Pág. datos</t>
  </si>
  <si>
    <t>Ejercicio</t>
  </si>
  <si>
    <t>Menú</t>
  </si>
  <si>
    <t>Ritmo</t>
  </si>
  <si>
    <t>Proximidad</t>
  </si>
  <si>
    <t>Sensores</t>
  </si>
  <si>
    <t>Temporiza.</t>
  </si>
  <si>
    <t>Tonos</t>
  </si>
  <si>
    <t>Unidades</t>
  </si>
  <si>
    <t>Amanecer</t>
  </si>
  <si>
    <t>Atardecer</t>
  </si>
  <si>
    <t>Tiempo hasta destino</t>
  </si>
  <si>
    <t>Int. tiempo</t>
  </si>
  <si>
    <t>Pág. Hora</t>
  </si>
  <si>
    <t>Tiempo hasta atard.</t>
  </si>
  <si>
    <t>Huso horario</t>
  </si>
  <si>
    <t>Tono</t>
  </si>
  <si>
    <t>Tono/vibra.</t>
  </si>
  <si>
    <t>Utilidades</t>
  </si>
  <si>
    <t>Superior</t>
  </si>
  <si>
    <t>Track arr.</t>
  </si>
  <si>
    <t>Verdadero</t>
  </si>
  <si>
    <t>Entre Uds</t>
  </si>
  <si>
    <t>Usuario</t>
  </si>
  <si>
    <t>Vel.verti.</t>
  </si>
  <si>
    <t>Vibración</t>
  </si>
  <si>
    <t>Peso</t>
  </si>
  <si>
    <t>Sí</t>
  </si>
  <si>
    <t>Zona</t>
  </si>
  <si>
    <t>Cambio de zona</t>
  </si>
  <si>
    <t>hr</t>
  </si>
  <si>
    <t>hrs</t>
  </si>
  <si>
    <t>segs</t>
  </si>
  <si>
    <t>seg</t>
  </si>
  <si>
    <t>Footing</t>
  </si>
  <si>
    <t>Ciclismo</t>
  </si>
  <si>
    <t>¿Fecha/hora GPS autom.?</t>
  </si>
  <si>
    <t>Track log</t>
  </si>
  <si>
    <t>Opciones</t>
  </si>
  <si>
    <t>Mujer</t>
  </si>
  <si>
    <t>Hombre</t>
  </si>
  <si>
    <t>Frec. card. máx.</t>
  </si>
  <si>
    <t>Métrico</t>
  </si>
  <si>
    <t>Náut. (ft)</t>
  </si>
  <si>
    <t>Náut. (m)</t>
  </si>
  <si>
    <t>Yardas</t>
  </si>
  <si>
    <t>Brazas</t>
  </si>
  <si>
    <t>Vuelta</t>
  </si>
  <si>
    <t>Iluminac.</t>
  </si>
  <si>
    <t>E</t>
  </si>
  <si>
    <t>Letras/Grad.</t>
  </si>
  <si>
    <t>Letras/Mils</t>
  </si>
  <si>
    <t>Este en</t>
  </si>
  <si>
    <t>Norte en</t>
  </si>
  <si>
    <t>Introd. latitud</t>
  </si>
  <si>
    <t>Introd. longitud</t>
  </si>
  <si>
    <t>Intr. variac. 1</t>
  </si>
  <si>
    <t>Intr. variac. 2</t>
  </si>
  <si>
    <t>DX en</t>
  </si>
  <si>
    <t>DY en</t>
  </si>
  <si>
    <t>DZ en</t>
  </si>
  <si>
    <t>DF en</t>
  </si>
  <si>
    <t>DA en</t>
  </si>
  <si>
    <t>Acimut lín. centr.</t>
  </si>
  <si>
    <t>Long. pun. cen.</t>
  </si>
  <si>
    <t>Long. punto 1</t>
  </si>
  <si>
    <t>Long. punto 2</t>
  </si>
  <si>
    <t>Origen long.</t>
  </si>
  <si>
    <t>Lat. pun. cent.</t>
  </si>
  <si>
    <t>Lat. paralelo 1</t>
  </si>
  <si>
    <t>Lat. paralelo 2</t>
  </si>
  <si>
    <t>Lat. punto 1</t>
  </si>
  <si>
    <t>Lat. punto 2</t>
  </si>
  <si>
    <t>Origen lat.</t>
  </si>
  <si>
    <t>Variación magnética</t>
  </si>
  <si>
    <t>Par. 1 cón. La.</t>
  </si>
  <si>
    <t>Par. 2 cón. La.</t>
  </si>
  <si>
    <t>Pr. ob. Me. Ac.</t>
  </si>
  <si>
    <t>Pr. ob. 2 p. M.</t>
  </si>
  <si>
    <t>Estereo. ecuat.</t>
  </si>
  <si>
    <t>Ester. Polo no.</t>
  </si>
  <si>
    <t>Estereo. oblic.</t>
  </si>
  <si>
    <t>Ester. Polo sur</t>
  </si>
  <si>
    <t>Introd. porcentaje</t>
  </si>
  <si>
    <t>Militar</t>
  </si>
  <si>
    <t>Otros</t>
  </si>
  <si>
    <t>Náutico</t>
  </si>
  <si>
    <t>Col. mapa</t>
  </si>
  <si>
    <t>Sal. luna</t>
  </si>
  <si>
    <t>Pues. luna</t>
  </si>
  <si>
    <t>Cronómetro</t>
  </si>
  <si>
    <t>Más frec.</t>
  </si>
  <si>
    <t>Máx. frec.</t>
  </si>
  <si>
    <t>Men. frec.</t>
  </si>
  <si>
    <t>Mín. frec.</t>
  </si>
  <si>
    <t>Kilómetros</t>
  </si>
  <si>
    <t>Estatuto</t>
  </si>
  <si>
    <t>Cuad. usu.</t>
  </si>
  <si>
    <t>Ajus. esc.</t>
  </si>
  <si>
    <t>SPANISH</t>
  </si>
  <si>
    <t>French</t>
  </si>
  <si>
    <t>Grille dbl</t>
  </si>
  <si>
    <t>1 champ</t>
  </si>
  <si>
    <t>2 champs</t>
  </si>
  <si>
    <t>3 champs</t>
  </si>
  <si>
    <t>Altimètre</t>
  </si>
  <si>
    <t>Baromètre</t>
  </si>
  <si>
    <t>Tempér.</t>
  </si>
  <si>
    <t>Compas</t>
  </si>
  <si>
    <t>Carte</t>
  </si>
  <si>
    <t>Temps</t>
  </si>
  <si>
    <t>Fréquence cardiaque</t>
  </si>
  <si>
    <t>RELEVEMT</t>
  </si>
  <si>
    <t>PARCOURS</t>
  </si>
  <si>
    <t>ECART ROUT</t>
  </si>
  <si>
    <t>VERS PARC.</t>
  </si>
  <si>
    <t>DEST SUIV.</t>
  </si>
  <si>
    <t>ETA SUIV.</t>
  </si>
  <si>
    <t>ETE SUIV.</t>
  </si>
  <si>
    <t>DEST. FIN.</t>
  </si>
  <si>
    <t>DIST. FIN.</t>
  </si>
  <si>
    <t>ALTITUDE</t>
  </si>
  <si>
    <t>VITESSE</t>
  </si>
  <si>
    <t>LEV SOL</t>
  </si>
  <si>
    <t>COUC. SOL.</t>
  </si>
  <si>
    <t>CAP</t>
  </si>
  <si>
    <t>CHGMT DIR.</t>
  </si>
  <si>
    <t>VIT. MAX.</t>
  </si>
  <si>
    <t>MOY. DEPL.</t>
  </si>
  <si>
    <t>VIT. MOY.</t>
  </si>
  <si>
    <t>ODOMETRE</t>
  </si>
  <si>
    <t>TPS DEPLACEMENT</t>
  </si>
  <si>
    <t>TPS ARRET</t>
  </si>
  <si>
    <t>HEURE</t>
  </si>
  <si>
    <t>ASC. MOY.</t>
  </si>
  <si>
    <t>DESC. MOY.</t>
  </si>
  <si>
    <t>ASC. MAX.</t>
  </si>
  <si>
    <t>DESC. MAX.</t>
  </si>
  <si>
    <t>ALT. MAX.</t>
  </si>
  <si>
    <t>ALT. MIN.</t>
  </si>
  <si>
    <t>ASCENSION</t>
  </si>
  <si>
    <t>DESCENTE</t>
  </si>
  <si>
    <t>TX PLANE</t>
  </si>
  <si>
    <t>TXP DEST</t>
  </si>
  <si>
    <t>VV FINALE</t>
  </si>
  <si>
    <t>VIT. VERT.</t>
  </si>
  <si>
    <t>PRECISION</t>
  </si>
  <si>
    <t>FREQ. CAR.</t>
  </si>
  <si>
    <t>COMPAS</t>
  </si>
  <si>
    <t>CHRONO.</t>
  </si>
  <si>
    <t>CIRC. MOY.</t>
  </si>
  <si>
    <t>ALT. GPS</t>
  </si>
  <si>
    <t>CAP GPS</t>
  </si>
  <si>
    <t>PENTE</t>
  </si>
  <si>
    <t>CAD. MOY.</t>
  </si>
  <si>
    <t>FC MOYEN.</t>
  </si>
  <si>
    <t>ALL. MOY.</t>
  </si>
  <si>
    <t>CAP COMP.</t>
  </si>
  <si>
    <t>ZONE FC</t>
  </si>
  <si>
    <t>CIRCUITS</t>
  </si>
  <si>
    <t>ASC. CIRC.</t>
  </si>
  <si>
    <t>DES. CIRC.</t>
  </si>
  <si>
    <t>DIS. CIRC.</t>
  </si>
  <si>
    <t>CAD. CIRC.</t>
  </si>
  <si>
    <t>FC CIRC.</t>
  </si>
  <si>
    <t>ALL. CIRC.</t>
  </si>
  <si>
    <t>VIT. CIRC.</t>
  </si>
  <si>
    <t>ASC DER CI</t>
  </si>
  <si>
    <t>DES DER CI</t>
  </si>
  <si>
    <t>CAD DER CI</t>
  </si>
  <si>
    <t>DIS DER CI</t>
  </si>
  <si>
    <t>FC DER CIR</t>
  </si>
  <si>
    <t>ALL DER CI</t>
  </si>
  <si>
    <t>VIT DER CI</t>
  </si>
  <si>
    <t>ALLURE</t>
  </si>
  <si>
    <t>AUCUN</t>
  </si>
  <si>
    <t>POS. FIN.</t>
  </si>
  <si>
    <t>DI V D FIN</t>
  </si>
  <si>
    <t>TPS CIRC.</t>
  </si>
  <si>
    <t>CIRC. TOT</t>
  </si>
  <si>
    <t>TPS DER CI</t>
  </si>
  <si>
    <t>DI V D SU.</t>
  </si>
  <si>
    <t>DIST. TRAJ</t>
  </si>
  <si>
    <t>12 heures</t>
  </si>
  <si>
    <t>24 heures</t>
  </si>
  <si>
    <t>1 minute</t>
  </si>
  <si>
    <t>2 minutes</t>
  </si>
  <si>
    <t>15 secondes</t>
  </si>
  <si>
    <t>30 secondes</t>
  </si>
  <si>
    <t>Age</t>
  </si>
  <si>
    <t>Permanent</t>
  </si>
  <si>
    <t>et</t>
  </si>
  <si>
    <t>Etal. auto</t>
  </si>
  <si>
    <t>Enreg auto</t>
  </si>
  <si>
    <t>Démar auto</t>
  </si>
  <si>
    <t>Zoom automatique</t>
  </si>
  <si>
    <t>Rétroécl.</t>
  </si>
  <si>
    <t>Temporis.</t>
  </si>
  <si>
    <t>Batterie faible</t>
  </si>
  <si>
    <t>Relèvement</t>
  </si>
  <si>
    <t>Bas</t>
  </si>
  <si>
    <t>Cad. sup.</t>
  </si>
  <si>
    <t>Cad. inf.</t>
  </si>
  <si>
    <t>Horloge</t>
  </si>
  <si>
    <t>Parcours</t>
  </si>
  <si>
    <t>Heure été</t>
  </si>
  <si>
    <t>Mode démo</t>
  </si>
  <si>
    <t>Profond.</t>
  </si>
  <si>
    <t>Descente</t>
  </si>
  <si>
    <t>Affichage</t>
  </si>
  <si>
    <t>Dist./Vit.</t>
  </si>
  <si>
    <t>Altitude inférieure</t>
  </si>
  <si>
    <t>Altitude supérieure</t>
  </si>
  <si>
    <t>Intervalle ascension</t>
  </si>
  <si>
    <t>Intervalle descente</t>
  </si>
  <si>
    <t>Altitude</t>
  </si>
  <si>
    <t>Alt./Tps</t>
  </si>
  <si>
    <t>pieds/min</t>
  </si>
  <si>
    <t>Fixe</t>
  </si>
  <si>
    <t>Coordonn.</t>
  </si>
  <si>
    <t>Itinér.</t>
  </si>
  <si>
    <t>Sexe</t>
  </si>
  <si>
    <t>Aller</t>
  </si>
  <si>
    <t>L. Rallier</t>
  </si>
  <si>
    <t>Standard</t>
  </si>
  <si>
    <t>Régla. GPS</t>
  </si>
  <si>
    <t>Grille</t>
  </si>
  <si>
    <t>Masquer</t>
  </si>
  <si>
    <t>Bouton bas</t>
  </si>
  <si>
    <t>Bout. dir.</t>
  </si>
  <si>
    <t>Bout. haut</t>
  </si>
  <si>
    <t>HEURES</t>
  </si>
  <si>
    <t>Zone de fréquence cardiaque modifiée</t>
  </si>
  <si>
    <t>Zones FC</t>
  </si>
  <si>
    <t>Po (Hg)</t>
  </si>
  <si>
    <t>Intervalle</t>
  </si>
  <si>
    <t>Touches</t>
  </si>
  <si>
    <t>Langue</t>
  </si>
  <si>
    <t>Config. h.</t>
  </si>
  <si>
    <t>Niveau</t>
  </si>
  <si>
    <t>Athlète profes.</t>
  </si>
  <si>
    <t>Magnétique</t>
  </si>
  <si>
    <t>Manuel</t>
  </si>
  <si>
    <t>Syst géod.</t>
  </si>
  <si>
    <t>Ellipsoïde</t>
  </si>
  <si>
    <t>mètres/h</t>
  </si>
  <si>
    <t>mètres/min</t>
  </si>
  <si>
    <t>mètres/sec</t>
  </si>
  <si>
    <t>Miles</t>
  </si>
  <si>
    <t>Minimum</t>
  </si>
  <si>
    <t>MIN</t>
  </si>
  <si>
    <t>Alarmes</t>
  </si>
  <si>
    <t>Calc. zone</t>
  </si>
  <si>
    <t>POI</t>
  </si>
  <si>
    <t>Chasses tr</t>
  </si>
  <si>
    <t>Ch. &amp; pêc.</t>
  </si>
  <si>
    <t>Menu princ</t>
  </si>
  <si>
    <t>MOB/h. mer</t>
  </si>
  <si>
    <t>Réglage</t>
  </si>
  <si>
    <t>Vis./rall.</t>
  </si>
  <si>
    <t>Sol &amp; lune</t>
  </si>
  <si>
    <t>Outils GPS</t>
  </si>
  <si>
    <t>Tracés</t>
  </si>
  <si>
    <t>Approx wpt</t>
  </si>
  <si>
    <t>Nom</t>
  </si>
  <si>
    <t>Non</t>
  </si>
  <si>
    <t>Aucun</t>
  </si>
  <si>
    <t>Nord haut</t>
  </si>
  <si>
    <t>Réf. nord</t>
  </si>
  <si>
    <t>Avertiss.</t>
  </si>
  <si>
    <t>Degrés</t>
  </si>
  <si>
    <t>Désactivé</t>
  </si>
  <si>
    <t>Activé</t>
  </si>
  <si>
    <t>Orientation</t>
  </si>
  <si>
    <t>Sortie</t>
  </si>
  <si>
    <t>Al. dessus</t>
  </si>
  <si>
    <t>Al. desso.</t>
  </si>
  <si>
    <t>Page</t>
  </si>
  <si>
    <t>% restant</t>
  </si>
  <si>
    <t>Alt. tracé</t>
  </si>
  <si>
    <t>Points</t>
  </si>
  <si>
    <t>Pression</t>
  </si>
  <si>
    <t>Profils</t>
  </si>
  <si>
    <t>Méthode</t>
  </si>
  <si>
    <t>Afficher</t>
  </si>
  <si>
    <t>2e style</t>
  </si>
  <si>
    <t>Définir</t>
  </si>
  <si>
    <t>Déf. notif</t>
  </si>
  <si>
    <t>Dém/Arrêt.</t>
  </si>
  <si>
    <t>Capt. ANT</t>
  </si>
  <si>
    <t>Pile</t>
  </si>
  <si>
    <t>Pg données</t>
  </si>
  <si>
    <t>Sport</t>
  </si>
  <si>
    <t>Fréq card</t>
  </si>
  <si>
    <t>Menu</t>
  </si>
  <si>
    <t>Allure</t>
  </si>
  <si>
    <t>Proximité</t>
  </si>
  <si>
    <t>Capteurs</t>
  </si>
  <si>
    <t>Chrono</t>
  </si>
  <si>
    <t>Tonalités</t>
  </si>
  <si>
    <t>Unités</t>
  </si>
  <si>
    <t>Lever sol.</t>
  </si>
  <si>
    <t>Couch sol</t>
  </si>
  <si>
    <t>Températ.</t>
  </si>
  <si>
    <t>Tps à dest</t>
  </si>
  <si>
    <t>Interv tps</t>
  </si>
  <si>
    <t>Page Heure</t>
  </si>
  <si>
    <t>Tps jusq. couch sol</t>
  </si>
  <si>
    <t>Fuseau horaire</t>
  </si>
  <si>
    <t>Tonalité</t>
  </si>
  <si>
    <t>Ton. &amp; vibr.</t>
  </si>
  <si>
    <t>Outils</t>
  </si>
  <si>
    <t>Haut</t>
  </si>
  <si>
    <t>Tracé haut</t>
  </si>
  <si>
    <t>Réel</t>
  </si>
  <si>
    <t>GPS à GPS</t>
  </si>
  <si>
    <t>Utilisat.</t>
  </si>
  <si>
    <t>Vit. vert.</t>
  </si>
  <si>
    <t>Poids</t>
  </si>
  <si>
    <t>Oui</t>
  </si>
  <si>
    <t>Changement de zone</t>
  </si>
  <si>
    <t>min.</t>
  </si>
  <si>
    <t>Crse pied</t>
  </si>
  <si>
    <t>Vélo</t>
  </si>
  <si>
    <t>Régler auto h/date GPS ?</t>
  </si>
  <si>
    <t>Jrnl suivi</t>
  </si>
  <si>
    <t>Options</t>
  </si>
  <si>
    <t>Femme</t>
  </si>
  <si>
    <t>Homme</t>
  </si>
  <si>
    <t>Fréq. card. max.</t>
  </si>
  <si>
    <t>Métrique</t>
  </si>
  <si>
    <t>Naut. (pi)</t>
  </si>
  <si>
    <t>Brasses</t>
  </si>
  <si>
    <t>Circuit</t>
  </si>
  <si>
    <t>Lampe poc.</t>
  </si>
  <si>
    <t>Lettres/Deg.</t>
  </si>
  <si>
    <t>Lettres/Mils</t>
  </si>
  <si>
    <t>Fausse longi. en</t>
  </si>
  <si>
    <t>Fausse latit. en</t>
  </si>
  <si>
    <t>Saisir latitude</t>
  </si>
  <si>
    <t>Saisir longitude</t>
  </si>
  <si>
    <t>Saisir décal. 1</t>
  </si>
  <si>
    <t>Saisir décal. 2</t>
  </si>
  <si>
    <t>Azimut ligne cent.</t>
  </si>
  <si>
    <t>Longi. pt cent.</t>
  </si>
  <si>
    <t>Longit. point 1</t>
  </si>
  <si>
    <t>Longit. point 2</t>
  </si>
  <si>
    <t>Origine longit.</t>
  </si>
  <si>
    <t>Latit. pt cent.</t>
  </si>
  <si>
    <t>Latit. paral. 1</t>
  </si>
  <si>
    <t>Latit. paral. 2</t>
  </si>
  <si>
    <t>Latit. point 1</t>
  </si>
  <si>
    <t>Latit. point 2</t>
  </si>
  <si>
    <t>Origine latit.</t>
  </si>
  <si>
    <t>Variation magnétique</t>
  </si>
  <si>
    <t>PC Lamb. 1 Par.</t>
  </si>
  <si>
    <t>PC Lamb. 2 Par.</t>
  </si>
  <si>
    <t>PM obl. - Pt/az</t>
  </si>
  <si>
    <t>PM obl. - 2 pts</t>
  </si>
  <si>
    <t>Strgrph Equato.</t>
  </si>
  <si>
    <t>Strgrph Pôle N.</t>
  </si>
  <si>
    <t>Strgrph Pôle S</t>
  </si>
  <si>
    <t>Saisir pourcentage</t>
  </si>
  <si>
    <t>Zone mili.</t>
  </si>
  <si>
    <t>Autre</t>
  </si>
  <si>
    <t>Couleurs c</t>
  </si>
  <si>
    <t>Automatiq.</t>
  </si>
  <si>
    <t>Hauteur</t>
  </si>
  <si>
    <t>Lever lune</t>
  </si>
  <si>
    <t>Couc. lune</t>
  </si>
  <si>
    <t>Chronomèt.</t>
  </si>
  <si>
    <t>Plus souv.</t>
  </si>
  <si>
    <t>Le + souv.</t>
  </si>
  <si>
    <t>Moins souv</t>
  </si>
  <si>
    <t>Le - souv.</t>
  </si>
  <si>
    <t>Kilomètres</t>
  </si>
  <si>
    <t>Un. impér.</t>
  </si>
  <si>
    <t>Gril. uti.</t>
  </si>
  <si>
    <t>Déf. échl.</t>
  </si>
  <si>
    <t>FRENCH</t>
  </si>
  <si>
    <t>Swedish</t>
  </si>
  <si>
    <t>Svenska</t>
  </si>
  <si>
    <t>Dubb rutn.</t>
  </si>
  <si>
    <t>1 fält</t>
  </si>
  <si>
    <t>2 fält</t>
  </si>
  <si>
    <t>3 fält</t>
  </si>
  <si>
    <t>Höjdmät.</t>
  </si>
  <si>
    <t>Lufttryck</t>
  </si>
  <si>
    <t>Karta</t>
  </si>
  <si>
    <t>Tid</t>
  </si>
  <si>
    <t>Kadens</t>
  </si>
  <si>
    <t>Puls</t>
  </si>
  <si>
    <t>RIKTNING</t>
  </si>
  <si>
    <t>UR KURS</t>
  </si>
  <si>
    <t>TILL KURS</t>
  </si>
  <si>
    <t>NÄSTA MÅL</t>
  </si>
  <si>
    <t>ETA NÄSTA</t>
  </si>
  <si>
    <t>ETE NÄSTA</t>
  </si>
  <si>
    <t>SLUTMÅL</t>
  </si>
  <si>
    <t>DIST SLUT</t>
  </si>
  <si>
    <t>ETA SLUTM.</t>
  </si>
  <si>
    <t>ETE SLUTM.</t>
  </si>
  <si>
    <t>HÖJD</t>
  </si>
  <si>
    <t>FART</t>
  </si>
  <si>
    <t>SOLUPPG.</t>
  </si>
  <si>
    <t>SOLNEDGÅNG</t>
  </si>
  <si>
    <t>SVÄNG</t>
  </si>
  <si>
    <t>FAKT. FART</t>
  </si>
  <si>
    <t>MAXFART</t>
  </si>
  <si>
    <t>GLI M-FART</t>
  </si>
  <si>
    <t>MEDELFART</t>
  </si>
  <si>
    <t>TRIPPMÄT.</t>
  </si>
  <si>
    <t>TID I RÖRELSE</t>
  </si>
  <si>
    <t>STOPPTID</t>
  </si>
  <si>
    <t>TID</t>
  </si>
  <si>
    <t>KLOCKSLAG</t>
  </si>
  <si>
    <t>MEDELSTIGN</t>
  </si>
  <si>
    <t>MEDELSÄNKN</t>
  </si>
  <si>
    <t>MAXSTIGN.</t>
  </si>
  <si>
    <t>MAXSÄNKN.</t>
  </si>
  <si>
    <t>MAXHÖJD</t>
  </si>
  <si>
    <t>MIN.-HÖJD</t>
  </si>
  <si>
    <t>LUFTTRYCK</t>
  </si>
  <si>
    <t>GLIDFÖRHÅL</t>
  </si>
  <si>
    <t>GLIDF MÅL</t>
  </si>
  <si>
    <t>SLUTL VFTM</t>
  </si>
  <si>
    <t>VERT. FART</t>
  </si>
  <si>
    <t>NOGGRANNH.</t>
  </si>
  <si>
    <t>PULS</t>
  </si>
  <si>
    <t>KADENS</t>
  </si>
  <si>
    <t>BATTERI</t>
  </si>
  <si>
    <t>TIDUR</t>
  </si>
  <si>
    <t>MEDELVARV</t>
  </si>
  <si>
    <t>DAG</t>
  </si>
  <si>
    <t>GPS-HÖJD</t>
  </si>
  <si>
    <t>GPS-KURS</t>
  </si>
  <si>
    <t>LUTNING</t>
  </si>
  <si>
    <t>MED. KADENS</t>
  </si>
  <si>
    <t>MEDELPULS</t>
  </si>
  <si>
    <t>MDELTEMPO</t>
  </si>
  <si>
    <t>KALORIER</t>
  </si>
  <si>
    <t>KOMP-KURS.</t>
  </si>
  <si>
    <t>PULSZON</t>
  </si>
  <si>
    <t>VARV</t>
  </si>
  <si>
    <t>VARV UPPF.</t>
  </si>
  <si>
    <t>VARV NEDF.</t>
  </si>
  <si>
    <t>VARVAVST.</t>
  </si>
  <si>
    <t>VARVKADENS</t>
  </si>
  <si>
    <t>VARVPULS</t>
  </si>
  <si>
    <t>VARVTEMPO</t>
  </si>
  <si>
    <t>VARVFART</t>
  </si>
  <si>
    <t>SEN V UPPF</t>
  </si>
  <si>
    <t>SEN V NEDF</t>
  </si>
  <si>
    <t>SEN V-TAKT</t>
  </si>
  <si>
    <t>S VARVAVST</t>
  </si>
  <si>
    <t>SEN VARVP</t>
  </si>
  <si>
    <t>S VARVTEMP</t>
  </si>
  <si>
    <t>S VARVFART</t>
  </si>
  <si>
    <t>STOPPUR</t>
  </si>
  <si>
    <t>INGEN VALD</t>
  </si>
  <si>
    <t>DEST.PLATS</t>
  </si>
  <si>
    <t>V AVS DEST</t>
  </si>
  <si>
    <t>VARVTID</t>
  </si>
  <si>
    <t>TOT VARVT.</t>
  </si>
  <si>
    <t>SEN VARVT.</t>
  </si>
  <si>
    <t>V AVS NÄST</t>
  </si>
  <si>
    <t>SPÅRAVST.</t>
  </si>
  <si>
    <t>12-tim</t>
  </si>
  <si>
    <t>24-tim</t>
  </si>
  <si>
    <t>1 minut</t>
  </si>
  <si>
    <t>2 minuter</t>
  </si>
  <si>
    <t>15 sekunder</t>
  </si>
  <si>
    <t>30 sekunder</t>
  </si>
  <si>
    <t>Ålder</t>
  </si>
  <si>
    <t>Alltid på</t>
  </si>
  <si>
    <t>Omg- tryck</t>
  </si>
  <si>
    <t>och</t>
  </si>
  <si>
    <t>Autokalib</t>
  </si>
  <si>
    <t>Autospara</t>
  </si>
  <si>
    <t>Autostart</t>
  </si>
  <si>
    <t>Autozoom</t>
  </si>
  <si>
    <t>Bakgr.-bel</t>
  </si>
  <si>
    <t>Tidsgräns</t>
  </si>
  <si>
    <t>Låg batterispänning</t>
  </si>
  <si>
    <t>Batteri</t>
  </si>
  <si>
    <t>Riktning</t>
  </si>
  <si>
    <t>Längst ned</t>
  </si>
  <si>
    <t>Kad övrskr</t>
  </si>
  <si>
    <t>Kad undrsk</t>
  </si>
  <si>
    <t>Spår</t>
  </si>
  <si>
    <t>Klocka</t>
  </si>
  <si>
    <t>Läge</t>
  </si>
  <si>
    <t>Somm.- tid</t>
  </si>
  <si>
    <t>Demoläge</t>
  </si>
  <si>
    <t>Djup</t>
  </si>
  <si>
    <t>Nedför</t>
  </si>
  <si>
    <t>Skärm</t>
  </si>
  <si>
    <t>Distans</t>
  </si>
  <si>
    <t>Avst/hast</t>
  </si>
  <si>
    <t>Höjd underskrider</t>
  </si>
  <si>
    <t>Höjd överskrider</t>
  </si>
  <si>
    <t>Intervall uppför</t>
  </si>
  <si>
    <t>Intervall nedför</t>
  </si>
  <si>
    <t>Höjd</t>
  </si>
  <si>
    <t>Höjd/avst</t>
  </si>
  <si>
    <t>Höjd/tid</t>
  </si>
  <si>
    <t>fot/min</t>
  </si>
  <si>
    <t>Fast</t>
  </si>
  <si>
    <t>Koordin.</t>
  </si>
  <si>
    <t>Rutter</t>
  </si>
  <si>
    <t>Kön</t>
  </si>
  <si>
    <t>Kör</t>
  </si>
  <si>
    <t>Gå t linje</t>
  </si>
  <si>
    <t>GPS-konfig</t>
  </si>
  <si>
    <t>Rutnät</t>
  </si>
  <si>
    <t>Hektopasc</t>
  </si>
  <si>
    <t>Dölj</t>
  </si>
  <si>
    <t>Håll ned</t>
  </si>
  <si>
    <t>Håll knapp</t>
  </si>
  <si>
    <t>Håll upp</t>
  </si>
  <si>
    <t>TIMME</t>
  </si>
  <si>
    <t>TIMMAR</t>
  </si>
  <si>
    <t>Pulszon ändrades</t>
  </si>
  <si>
    <t>Pulszoner</t>
  </si>
  <si>
    <t>Tum (Hg)</t>
  </si>
  <si>
    <t>Knappar</t>
  </si>
  <si>
    <t>Språk</t>
  </si>
  <si>
    <t>Tidslayout</t>
  </si>
  <si>
    <t>Nivå</t>
  </si>
  <si>
    <t>Idrott helt liv</t>
  </si>
  <si>
    <t>Magnetisk</t>
  </si>
  <si>
    <t>Manuellt</t>
  </si>
  <si>
    <t>Sfär</t>
  </si>
  <si>
    <t>Maximal</t>
  </si>
  <si>
    <t>Meddel.</t>
  </si>
  <si>
    <t>meter/h</t>
  </si>
  <si>
    <t>meter/min</t>
  </si>
  <si>
    <t>meter/s</t>
  </si>
  <si>
    <t>Mile</t>
  </si>
  <si>
    <t>Minst</t>
  </si>
  <si>
    <t>MINUT</t>
  </si>
  <si>
    <t>Varningar</t>
  </si>
  <si>
    <t>Areaberäkn</t>
  </si>
  <si>
    <t>Geocacher</t>
  </si>
  <si>
    <t>Jakt/fiske</t>
  </si>
  <si>
    <t>Huvudmenyn</t>
  </si>
  <si>
    <t>MÖB</t>
  </si>
  <si>
    <t>Inställn</t>
  </si>
  <si>
    <t>Sikt o kör</t>
  </si>
  <si>
    <t>Sol o måne</t>
  </si>
  <si>
    <t>GPS-verkt.</t>
  </si>
  <si>
    <t>Mvärde wpt</t>
  </si>
  <si>
    <t>Namn</t>
  </si>
  <si>
    <t>Navigat.</t>
  </si>
  <si>
    <t>Nej</t>
  </si>
  <si>
    <t>Ingen</t>
  </si>
  <si>
    <t>Norr upp</t>
  </si>
  <si>
    <t>Nordref.</t>
  </si>
  <si>
    <t>Avisering</t>
  </si>
  <si>
    <t>grader</t>
  </si>
  <si>
    <t>Av</t>
  </si>
  <si>
    <t>På</t>
  </si>
  <si>
    <t>Orientering</t>
  </si>
  <si>
    <t>Utdata</t>
  </si>
  <si>
    <t>Tempo över</t>
  </si>
  <si>
    <t>Temp under</t>
  </si>
  <si>
    <t>Sida</t>
  </si>
  <si>
    <t>% återstår</t>
  </si>
  <si>
    <t>Höjd diagr</t>
  </si>
  <si>
    <t>Punkter</t>
  </si>
  <si>
    <t>Tryck</t>
  </si>
  <si>
    <t>Profiler</t>
  </si>
  <si>
    <t>Metod</t>
  </si>
  <si>
    <t>Visa</t>
  </si>
  <si>
    <t>Sek-format</t>
  </si>
  <si>
    <t>Välj</t>
  </si>
  <si>
    <t>Konfig avi</t>
  </si>
  <si>
    <t>Strt/stop</t>
  </si>
  <si>
    <t>Höjdmätare</t>
  </si>
  <si>
    <t>ANTsensor</t>
  </si>
  <si>
    <t>Datasidor</t>
  </si>
  <si>
    <t>Träning</t>
  </si>
  <si>
    <t>Meny</t>
  </si>
  <si>
    <t>Närhet</t>
  </si>
  <si>
    <t>Sensorer</t>
  </si>
  <si>
    <t>Tidur</t>
  </si>
  <si>
    <t>Ljud</t>
  </si>
  <si>
    <t>Enheter</t>
  </si>
  <si>
    <t>Soluppg.</t>
  </si>
  <si>
    <t>Solnedg.</t>
  </si>
  <si>
    <t>Tid till mål</t>
  </si>
  <si>
    <t>Tidsinterv</t>
  </si>
  <si>
    <t>Tidssidan</t>
  </si>
  <si>
    <t>Tid till solnedgång</t>
  </si>
  <si>
    <t>Tidszon</t>
  </si>
  <si>
    <t>Signal</t>
  </si>
  <si>
    <t>Sign o vibr</t>
  </si>
  <si>
    <t>Verktyg</t>
  </si>
  <si>
    <t>Överst</t>
  </si>
  <si>
    <t>Kurs upp</t>
  </si>
  <si>
    <t>Geograf.</t>
  </si>
  <si>
    <t>Enh t. enh</t>
  </si>
  <si>
    <t>Användare</t>
  </si>
  <si>
    <t>Vert hast.</t>
  </si>
  <si>
    <t>Vikt</t>
  </si>
  <si>
    <t>Zon</t>
  </si>
  <si>
    <t>Zonändring</t>
  </si>
  <si>
    <t>timme</t>
  </si>
  <si>
    <t>timmar</t>
  </si>
  <si>
    <t>sekunder</t>
  </si>
  <si>
    <t>Löpning</t>
  </si>
  <si>
    <t>Cykling</t>
  </si>
  <si>
    <t>Aut. GPS-tid/dat-inst.</t>
  </si>
  <si>
    <t>Spårreg.</t>
  </si>
  <si>
    <t>Alternativ</t>
  </si>
  <si>
    <t>Kvinna</t>
  </si>
  <si>
    <t>Man</t>
  </si>
  <si>
    <t>Maxpuls</t>
  </si>
  <si>
    <t>Metrisk</t>
  </si>
  <si>
    <t>Naut (fot)</t>
  </si>
  <si>
    <t>Naut (m)</t>
  </si>
  <si>
    <t>Yard</t>
  </si>
  <si>
    <t>famnar</t>
  </si>
  <si>
    <t>Varv</t>
  </si>
  <si>
    <t>Ficklampa</t>
  </si>
  <si>
    <t>V</t>
  </si>
  <si>
    <t>Tecken/grad.</t>
  </si>
  <si>
    <t>Tecken/tusen</t>
  </si>
  <si>
    <t>Falsk östlig i</t>
  </si>
  <si>
    <t>Falsk nordlig i</t>
  </si>
  <si>
    <t>Ange latitud</t>
  </si>
  <si>
    <t>Ange longitud</t>
  </si>
  <si>
    <t>Ange förskjutn 1</t>
  </si>
  <si>
    <t>Ange förskjutn 2</t>
  </si>
  <si>
    <t>DX i</t>
  </si>
  <si>
    <t>DY i</t>
  </si>
  <si>
    <t>DZ i</t>
  </si>
  <si>
    <t>DF i</t>
  </si>
  <si>
    <t>DA i</t>
  </si>
  <si>
    <t>Ange skala</t>
  </si>
  <si>
    <t>Azimut för mittlnj</t>
  </si>
  <si>
    <t>Long för mittp.</t>
  </si>
  <si>
    <t>Longitudpunkt 1</t>
  </si>
  <si>
    <t>Longitudpunkt 2</t>
  </si>
  <si>
    <t>Longitudurspr.</t>
  </si>
  <si>
    <t>Lat. för mittp.</t>
  </si>
  <si>
    <t>Lat för paral 1</t>
  </si>
  <si>
    <t>Lat för paral 2</t>
  </si>
  <si>
    <t>Latitudpunkt 1</t>
  </si>
  <si>
    <t>Latitudpunkt 2</t>
  </si>
  <si>
    <t>Latitudursprung</t>
  </si>
  <si>
    <t>Magnetisk variation</t>
  </si>
  <si>
    <t>Lmb kon 1, para</t>
  </si>
  <si>
    <t>Lmb kon 2, para</t>
  </si>
  <si>
    <t>Skev Mrcpkt, az</t>
  </si>
  <si>
    <t>Skev Merc.pkt 2</t>
  </si>
  <si>
    <t>Stereogr, ekvat</t>
  </si>
  <si>
    <t>Stereogr, nordp</t>
  </si>
  <si>
    <t>Stereogr, skev</t>
  </si>
  <si>
    <t>Stereogr, sydp.</t>
  </si>
  <si>
    <t>Ange procentandel</t>
  </si>
  <si>
    <t>Militär</t>
  </si>
  <si>
    <t>Annan</t>
  </si>
  <si>
    <t>Marint</t>
  </si>
  <si>
    <t>Kartfärger</t>
  </si>
  <si>
    <t>Automat.</t>
  </si>
  <si>
    <t>Månuppgång</t>
  </si>
  <si>
    <t>Månnedgång</t>
  </si>
  <si>
    <t>Stoppur</t>
  </si>
  <si>
    <t>Oftare</t>
  </si>
  <si>
    <t>Mestadels</t>
  </si>
  <si>
    <t>Ej ofta</t>
  </si>
  <si>
    <t>Sällan</t>
  </si>
  <si>
    <t>Brittiska</t>
  </si>
  <si>
    <t>Använd.nät</t>
  </si>
  <si>
    <t>SWEDISH</t>
  </si>
  <si>
    <t>Danish</t>
  </si>
  <si>
    <t>Dansk</t>
  </si>
  <si>
    <t>Dob. grid</t>
  </si>
  <si>
    <t>1 Felt</t>
  </si>
  <si>
    <t>2 Felter</t>
  </si>
  <si>
    <t>3 Felter</t>
  </si>
  <si>
    <t>Høj.måler</t>
  </si>
  <si>
    <t>Omg. tryk</t>
  </si>
  <si>
    <t>Kompas</t>
  </si>
  <si>
    <t>Kort</t>
  </si>
  <si>
    <t>Kadence</t>
  </si>
  <si>
    <t>PEJLING</t>
  </si>
  <si>
    <t>KURSAFVIG.</t>
  </si>
  <si>
    <t>TIL KURS</t>
  </si>
  <si>
    <t>NÆSTE DEST</t>
  </si>
  <si>
    <t>NÆSTE ETA</t>
  </si>
  <si>
    <t>NÆSTE ETE</t>
  </si>
  <si>
    <t>SLUTDEST.</t>
  </si>
  <si>
    <t>SLUTDIST.</t>
  </si>
  <si>
    <t>SLUT ETA</t>
  </si>
  <si>
    <t>SLUT ETE</t>
  </si>
  <si>
    <t>SOLOPGANG</t>
  </si>
  <si>
    <t>SOLNEDGANG</t>
  </si>
  <si>
    <t>RETNING</t>
  </si>
  <si>
    <t>DREJ</t>
  </si>
  <si>
    <t>MAKS. FART</t>
  </si>
  <si>
    <t>BEVÆG.GNS.</t>
  </si>
  <si>
    <t>GNS.FART</t>
  </si>
  <si>
    <t>DIST.TÆLL.</t>
  </si>
  <si>
    <t>TID I BEVÆGELSE</t>
  </si>
  <si>
    <t>TID STOPPET</t>
  </si>
  <si>
    <t>KLOKKESLÆT</t>
  </si>
  <si>
    <t>GNS OPSTIG</t>
  </si>
  <si>
    <t>GNS NEDST.</t>
  </si>
  <si>
    <t>MAKS OPST.</t>
  </si>
  <si>
    <t>MAKS NEDST</t>
  </si>
  <si>
    <t>MAKS ELEV.</t>
  </si>
  <si>
    <t>MIN. ELEV.</t>
  </si>
  <si>
    <t>OMG. TRYK</t>
  </si>
  <si>
    <t>STIGNING</t>
  </si>
  <si>
    <t>NEDSTIGN.</t>
  </si>
  <si>
    <t>GLID. DEST</t>
  </si>
  <si>
    <t>SLUT VHASD</t>
  </si>
  <si>
    <t>VERT. HAS</t>
  </si>
  <si>
    <t>PRÆCISION</t>
  </si>
  <si>
    <t>KADENCE</t>
  </si>
  <si>
    <t>KOMPAS</t>
  </si>
  <si>
    <t>GNS. OMG.</t>
  </si>
  <si>
    <t>DATO</t>
  </si>
  <si>
    <t>GPS ELEV.</t>
  </si>
  <si>
    <t>GPS KURS</t>
  </si>
  <si>
    <t>GNS. KAD.</t>
  </si>
  <si>
    <t>GNS. PULS</t>
  </si>
  <si>
    <t>GNS.TEMPO</t>
  </si>
  <si>
    <t>KOMP.KURS</t>
  </si>
  <si>
    <t>PULSZONE</t>
  </si>
  <si>
    <t>OMGANGE</t>
  </si>
  <si>
    <t>OMG. STIG.</t>
  </si>
  <si>
    <t>OMG.NSTIG.</t>
  </si>
  <si>
    <t>OMG.DIST.</t>
  </si>
  <si>
    <t>OMG.KAD.</t>
  </si>
  <si>
    <t>OMG.PULS</t>
  </si>
  <si>
    <t>OMG.TEMPO</t>
  </si>
  <si>
    <t>OMG.FART</t>
  </si>
  <si>
    <t>SI. OM ST.</t>
  </si>
  <si>
    <t>SI. OM FA.</t>
  </si>
  <si>
    <t>SI. OM KAD</t>
  </si>
  <si>
    <t>SI. OM DIS</t>
  </si>
  <si>
    <t>SI OM PULS</t>
  </si>
  <si>
    <t>SI O TEMPO</t>
  </si>
  <si>
    <t>SI OMG HAST</t>
  </si>
  <si>
    <t>STOPUR</t>
  </si>
  <si>
    <t>INGEN</t>
  </si>
  <si>
    <t>SLUTPOS.</t>
  </si>
  <si>
    <t>SL LOD DIST</t>
  </si>
  <si>
    <t>OMG.TID</t>
  </si>
  <si>
    <t>OMG. TOTAL</t>
  </si>
  <si>
    <t>SI OMG.TID</t>
  </si>
  <si>
    <t>NÆSTE VDST</t>
  </si>
  <si>
    <t>SPOR DIST</t>
  </si>
  <si>
    <t>12 timer</t>
  </si>
  <si>
    <t>24 timer</t>
  </si>
  <si>
    <t>2 min.</t>
  </si>
  <si>
    <t>Alder</t>
  </si>
  <si>
    <t>Altid til</t>
  </si>
  <si>
    <t>Omgiv. tryk</t>
  </si>
  <si>
    <t>og</t>
  </si>
  <si>
    <t>Automatisk</t>
  </si>
  <si>
    <t>Autokalib.</t>
  </si>
  <si>
    <t>Auto omg.</t>
  </si>
  <si>
    <t>Auto pause</t>
  </si>
  <si>
    <t>Auto gem</t>
  </si>
  <si>
    <t>Auto start</t>
  </si>
  <si>
    <t>Auto zoom</t>
  </si>
  <si>
    <t>Baggr.lys</t>
  </si>
  <si>
    <t>Timeout</t>
  </si>
  <si>
    <t>Retning</t>
  </si>
  <si>
    <t>Bund</t>
  </si>
  <si>
    <t>Kad. over</t>
  </si>
  <si>
    <t>Kad. under</t>
  </si>
  <si>
    <t>Spor</t>
  </si>
  <si>
    <t>Ur</t>
  </si>
  <si>
    <t>Valg</t>
  </si>
  <si>
    <t>Bane</t>
  </si>
  <si>
    <t>Sommertid</t>
  </si>
  <si>
    <t>Demo.tilst</t>
  </si>
  <si>
    <t>Dybde</t>
  </si>
  <si>
    <t>Nedstign.</t>
  </si>
  <si>
    <t>Skærm</t>
  </si>
  <si>
    <t>Dist/fart</t>
  </si>
  <si>
    <t>Elevation under</t>
  </si>
  <si>
    <t>Elevation over</t>
  </si>
  <si>
    <t>Stignings-interval</t>
  </si>
  <si>
    <t>N.stignings-interval</t>
  </si>
  <si>
    <t>Højde</t>
  </si>
  <si>
    <t>Elev./dist</t>
  </si>
  <si>
    <t>Elev./tid</t>
  </si>
  <si>
    <t>Ruter</t>
  </si>
  <si>
    <t>Køn</t>
  </si>
  <si>
    <t>Gå til</t>
  </si>
  <si>
    <t>GPS opsæt.</t>
  </si>
  <si>
    <t>Skjul</t>
  </si>
  <si>
    <t>Hold nede</t>
  </si>
  <si>
    <t>Hold-tast.</t>
  </si>
  <si>
    <t>Hold op</t>
  </si>
  <si>
    <t>Pulszone ændret</t>
  </si>
  <si>
    <t>Tommer(Hg)</t>
  </si>
  <si>
    <t>Interval</t>
  </si>
  <si>
    <t>Taster</t>
  </si>
  <si>
    <t>Sprog</t>
  </si>
  <si>
    <t>Tid-layout</t>
  </si>
  <si>
    <t>Sportsmand</t>
  </si>
  <si>
    <t>Ref.punkt</t>
  </si>
  <si>
    <t>Sfære</t>
  </si>
  <si>
    <t>Maksimum</t>
  </si>
  <si>
    <t>meter/time</t>
  </si>
  <si>
    <t>meter/min.</t>
  </si>
  <si>
    <t>meter/sek.</t>
  </si>
  <si>
    <t>Alarmer</t>
  </si>
  <si>
    <t>Omr.bereg.</t>
  </si>
  <si>
    <t>POI'er</t>
  </si>
  <si>
    <t>Jagt &amp; Fisk</t>
  </si>
  <si>
    <t>Hovedmenu</t>
  </si>
  <si>
    <t>Opsæt.</t>
  </si>
  <si>
    <t>Sigt og gå</t>
  </si>
  <si>
    <t>Sol/måne</t>
  </si>
  <si>
    <t>GPS-værkt.</t>
  </si>
  <si>
    <t>Waypt gns</t>
  </si>
  <si>
    <t>Navn</t>
  </si>
  <si>
    <t>Nord op</t>
  </si>
  <si>
    <t>Nord ref.</t>
  </si>
  <si>
    <t>Grader</t>
  </si>
  <si>
    <t>Fra</t>
  </si>
  <si>
    <t>Til</t>
  </si>
  <si>
    <t>Output</t>
  </si>
  <si>
    <t>Tempo o.</t>
  </si>
  <si>
    <t>Tempo u.</t>
  </si>
  <si>
    <t>Side</t>
  </si>
  <si>
    <t>% resterende</t>
  </si>
  <si>
    <t>Elev. plot</t>
  </si>
  <si>
    <t>Formater</t>
  </si>
  <si>
    <t>Tryk</t>
  </si>
  <si>
    <t>Metode</t>
  </si>
  <si>
    <t>Vis</t>
  </si>
  <si>
    <t>Sek.type</t>
  </si>
  <si>
    <t>Indstil</t>
  </si>
  <si>
    <t>Sæt medd.</t>
  </si>
  <si>
    <t>Start/stop</t>
  </si>
  <si>
    <t>ANT-sensor</t>
  </si>
  <si>
    <t>Datasider</t>
  </si>
  <si>
    <t>Alarmpkt.</t>
  </si>
  <si>
    <t>Toner</t>
  </si>
  <si>
    <t>Enheder</t>
  </si>
  <si>
    <t>Solopgang</t>
  </si>
  <si>
    <t>Tid til destination</t>
  </si>
  <si>
    <t>Tidsint.</t>
  </si>
  <si>
    <t>Siden Tid</t>
  </si>
  <si>
    <t>Tid til solnedgang</t>
  </si>
  <si>
    <t>Tidszone</t>
  </si>
  <si>
    <t>Tone/vibrat.</t>
  </si>
  <si>
    <t>Værktøjer</t>
  </si>
  <si>
    <t>Top</t>
  </si>
  <si>
    <t>Spor op</t>
  </si>
  <si>
    <t>Sand</t>
  </si>
  <si>
    <t>Enh. t enh</t>
  </si>
  <si>
    <t>Bruger</t>
  </si>
  <si>
    <t>Vert. fart</t>
  </si>
  <si>
    <t>Vægt</t>
  </si>
  <si>
    <t>Zone-ændring</t>
  </si>
  <si>
    <t>t.</t>
  </si>
  <si>
    <t>sek.</t>
  </si>
  <si>
    <t>Løb</t>
  </si>
  <si>
    <t>Indstil tid/dato automatisk med GPS?</t>
  </si>
  <si>
    <t>Sporlog</t>
  </si>
  <si>
    <t>Valgmuligheder</t>
  </si>
  <si>
    <t>Kvinde</t>
  </si>
  <si>
    <t>Mand</t>
  </si>
  <si>
    <t>Maksimal puls</t>
  </si>
  <si>
    <t>Nautisk (fod)</t>
  </si>
  <si>
    <t>Nautisk (m)</t>
  </si>
  <si>
    <t>Favne</t>
  </si>
  <si>
    <t>Omgang</t>
  </si>
  <si>
    <t>Lavt batteri</t>
  </si>
  <si>
    <t>Lommelygte</t>
  </si>
  <si>
    <t>Indtast procentsats</t>
  </si>
  <si>
    <t>Bogst./Grad.</t>
  </si>
  <si>
    <t>Bogst./Mils.</t>
  </si>
  <si>
    <t>Østaflæsning i</t>
  </si>
  <si>
    <t>Nordaflæsning i</t>
  </si>
  <si>
    <t>Inds. breddegrad</t>
  </si>
  <si>
    <t>Indsæt længdegrad</t>
  </si>
  <si>
    <t>Indsæt offset 1</t>
  </si>
  <si>
    <t>Indsæt offset 2</t>
  </si>
  <si>
    <t>DX tommer</t>
  </si>
  <si>
    <t>DY tommer</t>
  </si>
  <si>
    <t>DZ tommer</t>
  </si>
  <si>
    <t>DF tommer</t>
  </si>
  <si>
    <t>DA tommer</t>
  </si>
  <si>
    <t>Azi. f centerlinje</t>
  </si>
  <si>
    <t>Lgd. cent. pkt.</t>
  </si>
  <si>
    <t>Lgd.grad pkt 1</t>
  </si>
  <si>
    <t>Lgd.grad pkt 2</t>
  </si>
  <si>
    <t>Lgdg. v udgpkt</t>
  </si>
  <si>
    <t>Breddg ctr pkt</t>
  </si>
  <si>
    <t>Breddg Parall 1</t>
  </si>
  <si>
    <t>Brddg Parall 2</t>
  </si>
  <si>
    <t>Brddgrad pkt 1</t>
  </si>
  <si>
    <t>Brddgrad pkt 2</t>
  </si>
  <si>
    <t>Brdg. v udgpkt.</t>
  </si>
  <si>
    <t>Magnetisk  Variation</t>
  </si>
  <si>
    <t>Lmb  kn 1 parall</t>
  </si>
  <si>
    <t>Lmb kn 2 parall</t>
  </si>
  <si>
    <t>Skv Mrc.pr. Az.</t>
  </si>
  <si>
    <t>Skv Mrct. 2 pkt</t>
  </si>
  <si>
    <t>Stereogr ækvat.</t>
  </si>
  <si>
    <t>Stereogr nordp.</t>
  </si>
  <si>
    <t>Stereograf skrå</t>
  </si>
  <si>
    <t>Stereogr sydp.</t>
  </si>
  <si>
    <t>Militær</t>
  </si>
  <si>
    <t>Andet</t>
  </si>
  <si>
    <t>Kortfarver</t>
  </si>
  <si>
    <t>Måne op</t>
  </si>
  <si>
    <t>Måne ned</t>
  </si>
  <si>
    <t>Stopur</t>
  </si>
  <si>
    <t>Oftere</t>
  </si>
  <si>
    <t>Oftest</t>
  </si>
  <si>
    <t>Mindr ofte</t>
  </si>
  <si>
    <t>Mndst ofte</t>
  </si>
  <si>
    <t>Bruger net</t>
  </si>
  <si>
    <t>Inds. skl.</t>
  </si>
  <si>
    <t>DANISH</t>
  </si>
  <si>
    <t>Nederlands</t>
  </si>
  <si>
    <t>Dub. grid</t>
  </si>
  <si>
    <t>1 veld</t>
  </si>
  <si>
    <t>2 velden</t>
  </si>
  <si>
    <t>3 velden</t>
  </si>
  <si>
    <t>H-meter</t>
  </si>
  <si>
    <t>Omgevingsdruk</t>
  </si>
  <si>
    <t>Kaart</t>
  </si>
  <si>
    <t>Tijd</t>
  </si>
  <si>
    <t>Cadans</t>
  </si>
  <si>
    <t>Hartslag</t>
  </si>
  <si>
    <t>PEILING</t>
  </si>
  <si>
    <t>KOERS</t>
  </si>
  <si>
    <t>KOERSFOUT</t>
  </si>
  <si>
    <t>NAAR KOERS</t>
  </si>
  <si>
    <t>VLG. BST.</t>
  </si>
  <si>
    <t>VLG. AAN.</t>
  </si>
  <si>
    <t>VLG. REIS.</t>
  </si>
  <si>
    <t>EINDBES.</t>
  </si>
  <si>
    <t>TOT. AFS.</t>
  </si>
  <si>
    <t>AANK.</t>
  </si>
  <si>
    <t>REISTIJD</t>
  </si>
  <si>
    <t>HOOGTE</t>
  </si>
  <si>
    <t>SNELHEID</t>
  </si>
  <si>
    <t>ZON OP</t>
  </si>
  <si>
    <t>ZON ONDER</t>
  </si>
  <si>
    <t>KOERSWZ.</t>
  </si>
  <si>
    <t>BEH. SNLH.</t>
  </si>
  <si>
    <t>MAX.SNLH.</t>
  </si>
  <si>
    <t>GEM. BEW.</t>
  </si>
  <si>
    <t>GEM. SNLH.</t>
  </si>
  <si>
    <t>AFS.METER</t>
  </si>
  <si>
    <t>BEW. TIJD</t>
  </si>
  <si>
    <t>STOPTIJD</t>
  </si>
  <si>
    <t>VND.</t>
  </si>
  <si>
    <t>GEM. ST.</t>
  </si>
  <si>
    <t>GEM. DAL.</t>
  </si>
  <si>
    <t>MAX. ST.</t>
  </si>
  <si>
    <t>MAX. DAL.</t>
  </si>
  <si>
    <t>MAX. HGT.</t>
  </si>
  <si>
    <t>MIN. HGT.</t>
  </si>
  <si>
    <t>Omg. Druk</t>
  </si>
  <si>
    <t>STIJGING</t>
  </si>
  <si>
    <t>GLIJHOEK</t>
  </si>
  <si>
    <t>GL. BEST.</t>
  </si>
  <si>
    <t>TOT. V. S.</t>
  </si>
  <si>
    <t>VER. SN.</t>
  </si>
  <si>
    <t>NAUWK.</t>
  </si>
  <si>
    <t>HARTSLAG</t>
  </si>
  <si>
    <t>CADANS</t>
  </si>
  <si>
    <t>BATTERIJ</t>
  </si>
  <si>
    <t>GEM. RON.</t>
  </si>
  <si>
    <t>GPS-HGT.</t>
  </si>
  <si>
    <t>GPS-KOERS</t>
  </si>
  <si>
    <t>GRADIËNT</t>
  </si>
  <si>
    <t>GEM. CAD.</t>
  </si>
  <si>
    <t>GEM. HS.</t>
  </si>
  <si>
    <t>GEM. TEMPO</t>
  </si>
  <si>
    <t>CALORIEËN</t>
  </si>
  <si>
    <t>KOMPASKRS.</t>
  </si>
  <si>
    <t>HS-ZONE</t>
  </si>
  <si>
    <t>RONDEN</t>
  </si>
  <si>
    <t>RONDEST.</t>
  </si>
  <si>
    <t>RONDEDAL.</t>
  </si>
  <si>
    <t>RONDEAFS.</t>
  </si>
  <si>
    <t>RONDECDNS.</t>
  </si>
  <si>
    <t>RONDE HS</t>
  </si>
  <si>
    <t>RONDETMPO</t>
  </si>
  <si>
    <t>RONDESN.</t>
  </si>
  <si>
    <t>LTS R.ST.</t>
  </si>
  <si>
    <t>LTS R.DAL.</t>
  </si>
  <si>
    <t>LTS R.CDN.</t>
  </si>
  <si>
    <t>LTS R.AFS.</t>
  </si>
  <si>
    <t>LTS. R.HS</t>
  </si>
  <si>
    <t>LTS. R.TMP</t>
  </si>
  <si>
    <t>LTS. R.SN.</t>
  </si>
  <si>
    <t>GEEN</t>
  </si>
  <si>
    <t>EINDLOC.</t>
  </si>
  <si>
    <t>TOT V AFS.</t>
  </si>
  <si>
    <t>R.TIJD</t>
  </si>
  <si>
    <t>R.TOTAAL</t>
  </si>
  <si>
    <t>LTS RTIJD</t>
  </si>
  <si>
    <t>VLG V AFS.</t>
  </si>
  <si>
    <t>SP.AFS.</t>
  </si>
  <si>
    <t>KLOK</t>
  </si>
  <si>
    <t>HS</t>
  </si>
  <si>
    <t>12-uurs</t>
  </si>
  <si>
    <t>24-uurs</t>
  </si>
  <si>
    <t>1 minuut</t>
  </si>
  <si>
    <t>2 minuten</t>
  </si>
  <si>
    <t>15 sec</t>
  </si>
  <si>
    <t>30 sec</t>
  </si>
  <si>
    <t>Leeftijd</t>
  </si>
  <si>
    <t>Altijd aan</t>
  </si>
  <si>
    <t>en</t>
  </si>
  <si>
    <t>Auto kal.</t>
  </si>
  <si>
    <t>Auto opsl</t>
  </si>
  <si>
    <t>Schermverl</t>
  </si>
  <si>
    <t>Onder</t>
  </si>
  <si>
    <t>Cdn boven</t>
  </si>
  <si>
    <t>Cdn onder</t>
  </si>
  <si>
    <t>Klok</t>
  </si>
  <si>
    <t>Koers</t>
  </si>
  <si>
    <t>Zomer- tijd</t>
  </si>
  <si>
    <t>Diepte</t>
  </si>
  <si>
    <t>Afdalen</t>
  </si>
  <si>
    <t>Scherm</t>
  </si>
  <si>
    <t>Afstand</t>
  </si>
  <si>
    <t>Afs/snl</t>
  </si>
  <si>
    <t>Hoogte onder</t>
  </si>
  <si>
    <t>Hoogte boven</t>
  </si>
  <si>
    <t>Stijginginterval</t>
  </si>
  <si>
    <t>Dalinginterval</t>
  </si>
  <si>
    <t>Hoogte</t>
  </si>
  <si>
    <t>Hgt/afs</t>
  </si>
  <si>
    <t>Hgt/tijd</t>
  </si>
  <si>
    <t>voeten/min</t>
  </si>
  <si>
    <t>Vast</t>
  </si>
  <si>
    <t>Coördin.</t>
  </si>
  <si>
    <t>Geslacht</t>
  </si>
  <si>
    <t>Ga</t>
  </si>
  <si>
    <t>Ga nr lijn</t>
  </si>
  <si>
    <t>Normaal</t>
  </si>
  <si>
    <t>GPS inst.</t>
  </si>
  <si>
    <t>Hectopas.</t>
  </si>
  <si>
    <t>Ing. hdn.</t>
  </si>
  <si>
    <t>T. ing hdn</t>
  </si>
  <si>
    <t>Om ing hdn</t>
  </si>
  <si>
    <t>UUR</t>
  </si>
  <si>
    <t>Hartslagzone gewijzigd</t>
  </si>
  <si>
    <t>HS-zones</t>
  </si>
  <si>
    <t>Inch (Hg)</t>
  </si>
  <si>
    <t>Toetsen</t>
  </si>
  <si>
    <t>Taal</t>
  </si>
  <si>
    <t>Tijdnot.</t>
  </si>
  <si>
    <t>Erv. sporter</t>
  </si>
  <si>
    <t>Magnetisch</t>
  </si>
  <si>
    <t>Handmatig</t>
  </si>
  <si>
    <t>Sferoïde</t>
  </si>
  <si>
    <t>meter/uur</t>
  </si>
  <si>
    <t>meter/sec</t>
  </si>
  <si>
    <t>Mijl</t>
  </si>
  <si>
    <t>Millimeter</t>
  </si>
  <si>
    <t>minuten</t>
  </si>
  <si>
    <t>Alarmen</t>
  </si>
  <si>
    <t>Opp.ber.</t>
  </si>
  <si>
    <t>POI´s</t>
  </si>
  <si>
    <t>Vis/jaag</t>
  </si>
  <si>
    <t>Hoofdmenu</t>
  </si>
  <si>
    <t>Satelliet</t>
  </si>
  <si>
    <t>Stel in</t>
  </si>
  <si>
    <t>Peil en ga</t>
  </si>
  <si>
    <t>Zon/maan</t>
  </si>
  <si>
    <t>GPS-hulpm.</t>
  </si>
  <si>
    <t>Sporen</t>
  </si>
  <si>
    <t>gem.</t>
  </si>
  <si>
    <t>Naam</t>
  </si>
  <si>
    <t>Navigatie</t>
  </si>
  <si>
    <t>Nee</t>
  </si>
  <si>
    <t>Geen</t>
  </si>
  <si>
    <t>N boven</t>
  </si>
  <si>
    <t>N-ref.</t>
  </si>
  <si>
    <t>Melding</t>
  </si>
  <si>
    <t>Graden</t>
  </si>
  <si>
    <t>Uit</t>
  </si>
  <si>
    <t>Aan</t>
  </si>
  <si>
    <t>Oriëntatie</t>
  </si>
  <si>
    <t>Uitvoer</t>
  </si>
  <si>
    <t>Tempo bvn</t>
  </si>
  <si>
    <t>Tempo odr</t>
  </si>
  <si>
    <t>Pagina</t>
  </si>
  <si>
    <t>% resterend</t>
  </si>
  <si>
    <t>Hgt- plot</t>
  </si>
  <si>
    <t>Punten</t>
  </si>
  <si>
    <t>Notatie</t>
  </si>
  <si>
    <t>Druk</t>
  </si>
  <si>
    <t>Profielen</t>
  </si>
  <si>
    <t>Toon</t>
  </si>
  <si>
    <t>Twd. stijl</t>
  </si>
  <si>
    <t>Stel ml in</t>
  </si>
  <si>
    <t>Hgt-meter</t>
  </si>
  <si>
    <t>ANT Sensor</t>
  </si>
  <si>
    <t>Batterij</t>
  </si>
  <si>
    <t>Geg.pag.'s</t>
  </si>
  <si>
    <t>Gev.zone</t>
  </si>
  <si>
    <t>Tonen</t>
  </si>
  <si>
    <t>Eenheden</t>
  </si>
  <si>
    <t>Zon op</t>
  </si>
  <si>
    <t>Zon onder</t>
  </si>
  <si>
    <t>Tijd tot bestemming</t>
  </si>
  <si>
    <t>Tijdint.</t>
  </si>
  <si>
    <t>Pag. Tijd</t>
  </si>
  <si>
    <t>Tijd tot zon onder</t>
  </si>
  <si>
    <t>Tijdzone</t>
  </si>
  <si>
    <t>Toon en tril</t>
  </si>
  <si>
    <t>Extra</t>
  </si>
  <si>
    <t>Bergtop</t>
  </si>
  <si>
    <t>Krs boven</t>
  </si>
  <si>
    <t>Waar</t>
  </si>
  <si>
    <t>Tst nr tst</t>
  </si>
  <si>
    <t>Gebruiker</t>
  </si>
  <si>
    <t>V snelheid</t>
  </si>
  <si>
    <t>Trillen</t>
  </si>
  <si>
    <t>Zonewijziging</t>
  </si>
  <si>
    <t>uur</t>
  </si>
  <si>
    <t>seconden</t>
  </si>
  <si>
    <t>Hardlopen</t>
  </si>
  <si>
    <t>Fietsen</t>
  </si>
  <si>
    <t>Datum/tijd met GPS?</t>
  </si>
  <si>
    <t>Spoorlog</t>
  </si>
  <si>
    <t>Opties</t>
  </si>
  <si>
    <t>Vrouw</t>
  </si>
  <si>
    <t>Max. hartsl.</t>
  </si>
  <si>
    <t>Vadems</t>
  </si>
  <si>
    <t>Ronde</t>
  </si>
  <si>
    <t>Batterij bijna leeg</t>
  </si>
  <si>
    <t>Zaklamp</t>
  </si>
  <si>
    <t>Z</t>
  </si>
  <si>
    <t>Letters/Grad</t>
  </si>
  <si>
    <t>Letters/Mijl</t>
  </si>
  <si>
    <t>Oostwaarde in</t>
  </si>
  <si>
    <t>Noordwaarde in</t>
  </si>
  <si>
    <t>Breedte-graad</t>
  </si>
  <si>
    <t>Lengte-graad</t>
  </si>
  <si>
    <t>Voer offset 1 in</t>
  </si>
  <si>
    <t>Voer offset 2 in</t>
  </si>
  <si>
    <t>Az. van middenlijn</t>
  </si>
  <si>
    <t>Lengte cent pt</t>
  </si>
  <si>
    <t>Lengte punt 1</t>
  </si>
  <si>
    <t>Lengte punt 2</t>
  </si>
  <si>
    <t>Lengte oorspr</t>
  </si>
  <si>
    <t>Breedte cent punt</t>
  </si>
  <si>
    <t>Breedte par 1</t>
  </si>
  <si>
    <t>Breedte paral 2</t>
  </si>
  <si>
    <t>Breedte punt 1</t>
  </si>
  <si>
    <t>Breedte punt 2</t>
  </si>
  <si>
    <t>Breedte oorspr</t>
  </si>
  <si>
    <t>Magn. afwijking</t>
  </si>
  <si>
    <t>Lamb. con 1-par.</t>
  </si>
  <si>
    <t>Lamb. con 2-par.</t>
  </si>
  <si>
    <t>Sch mrct pt az</t>
  </si>
  <si>
    <t>Sch mrct, 2 pt</t>
  </si>
  <si>
    <t>Strgrf equator</t>
  </si>
  <si>
    <t>Strgrf Noordpl</t>
  </si>
  <si>
    <t>Strgrf schuin</t>
  </si>
  <si>
    <t>Strgrf Zuidpl</t>
  </si>
  <si>
    <t>Voer percentage in</t>
  </si>
  <si>
    <t>Militair</t>
  </si>
  <si>
    <t>Overige</t>
  </si>
  <si>
    <t>Maritiem</t>
  </si>
  <si>
    <t>Kaartkleur</t>
  </si>
  <si>
    <t>Maan op</t>
  </si>
  <si>
    <t>Maan onder</t>
  </si>
  <si>
    <t>Stopwatch</t>
  </si>
  <si>
    <t>Vaker</t>
  </si>
  <si>
    <t>Vaakst</t>
  </si>
  <si>
    <t>Mind. vaak</t>
  </si>
  <si>
    <t>Minst vaak</t>
  </si>
  <si>
    <t>Kilometers</t>
  </si>
  <si>
    <t>Statuut</t>
  </si>
  <si>
    <t>Grid gebr.</t>
  </si>
  <si>
    <t>Schaal</t>
  </si>
  <si>
    <t>DUTCH</t>
  </si>
  <si>
    <t>Finnish</t>
  </si>
  <si>
    <t>Suomi</t>
  </si>
  <si>
    <t>Kaks.Grid</t>
  </si>
  <si>
    <t>1 kenttä</t>
  </si>
  <si>
    <t>2 kenttää</t>
  </si>
  <si>
    <t>3 kenttää</t>
  </si>
  <si>
    <t>Kork.mitt.</t>
  </si>
  <si>
    <t>Ymp.ilmanp.</t>
  </si>
  <si>
    <t>Lämpö</t>
  </si>
  <si>
    <t>Kompassi</t>
  </si>
  <si>
    <t>Kartta</t>
  </si>
  <si>
    <t>Aika</t>
  </si>
  <si>
    <t>Syke</t>
  </si>
  <si>
    <t>SUUNTIMA</t>
  </si>
  <si>
    <t>REITTI</t>
  </si>
  <si>
    <t>POIS REIT.</t>
  </si>
  <si>
    <t>REITILLE</t>
  </si>
  <si>
    <t>SEUR MÄÄR</t>
  </si>
  <si>
    <t>SEUR ETA</t>
  </si>
  <si>
    <t>SEUR ETE</t>
  </si>
  <si>
    <t>MÄÄRÄNPÄÄ</t>
  </si>
  <si>
    <t>MATKA</t>
  </si>
  <si>
    <t>NOUSU</t>
  </si>
  <si>
    <t>NOPEUS</t>
  </si>
  <si>
    <t>AUR.NOUSU</t>
  </si>
  <si>
    <t>AUR.LASKU</t>
  </si>
  <si>
    <t>SUUNTA</t>
  </si>
  <si>
    <t>KÄÄNNÖS</t>
  </si>
  <si>
    <t>MAKS.NOP.</t>
  </si>
  <si>
    <t>K.NOP LIIK</t>
  </si>
  <si>
    <t>KESKINOP.</t>
  </si>
  <si>
    <t>MATKAMITT</t>
  </si>
  <si>
    <t>AIKA LIIKKEELLÄ</t>
  </si>
  <si>
    <t>AIKA PYS.</t>
  </si>
  <si>
    <t>KELLONAIKA</t>
  </si>
  <si>
    <t>KESK.NOUSU</t>
  </si>
  <si>
    <t>KESK.LASKU</t>
  </si>
  <si>
    <t>MAKSNOUSU</t>
  </si>
  <si>
    <t>MAKSLASKU</t>
  </si>
  <si>
    <t>MAKS.KORK.</t>
  </si>
  <si>
    <t>MIN.KORK.</t>
  </si>
  <si>
    <t>ILMANPAINE</t>
  </si>
  <si>
    <t>LASKU</t>
  </si>
  <si>
    <t>LASKUSUHDE</t>
  </si>
  <si>
    <t>LASKUS. MP</t>
  </si>
  <si>
    <t>LOP.PYSTYN</t>
  </si>
  <si>
    <t>PYSTYNOP.</t>
  </si>
  <si>
    <t>TARKKUUS</t>
  </si>
  <si>
    <t>LÄMPÖTILA</t>
  </si>
  <si>
    <t>SYKE</t>
  </si>
  <si>
    <t>POLJINNOP.</t>
  </si>
  <si>
    <t>KOMPASSI</t>
  </si>
  <si>
    <t>AJANOTTO</t>
  </si>
  <si>
    <t>KESKIM.KIER.</t>
  </si>
  <si>
    <t>PÄIVÄYS</t>
  </si>
  <si>
    <t>GPS-KORK.</t>
  </si>
  <si>
    <t>GPS-SUUNTA</t>
  </si>
  <si>
    <t>KALTEVUUS</t>
  </si>
  <si>
    <t>K.POLJ.NOP.</t>
  </si>
  <si>
    <t>KESKISYKE</t>
  </si>
  <si>
    <t>KESKITAHTI</t>
  </si>
  <si>
    <t>KALORIT</t>
  </si>
  <si>
    <t>KOMP.SUUNT</t>
  </si>
  <si>
    <t>SYKEALUE</t>
  </si>
  <si>
    <t>KIERROK.</t>
  </si>
  <si>
    <t>KIER.NOUSU</t>
  </si>
  <si>
    <t>KIER.LASKU</t>
  </si>
  <si>
    <t>KIER.MATKA</t>
  </si>
  <si>
    <t>KIERR.KAD.</t>
  </si>
  <si>
    <t>KIERR.SYKE</t>
  </si>
  <si>
    <t>KIERR.TAHTI</t>
  </si>
  <si>
    <t>KIERROSNOP</t>
  </si>
  <si>
    <t>V.K. NOUSU</t>
  </si>
  <si>
    <t>V.K. LASKU</t>
  </si>
  <si>
    <t>V.K.KAD.</t>
  </si>
  <si>
    <t>V.K. MATKA</t>
  </si>
  <si>
    <t>V.K. SYKE</t>
  </si>
  <si>
    <t>V.K. TAHTI</t>
  </si>
  <si>
    <t>V.K. NOP.</t>
  </si>
  <si>
    <t>TAHTI</t>
  </si>
  <si>
    <t>SEK.KELLO</t>
  </si>
  <si>
    <t>EI MITÄÄN</t>
  </si>
  <si>
    <t>MÄÄRÄNP.SIJ.</t>
  </si>
  <si>
    <t>MÄÄRÄNP.NOUS</t>
  </si>
  <si>
    <t>KIERR.AIKA</t>
  </si>
  <si>
    <t>KIERR.KOK.AIKA</t>
  </si>
  <si>
    <t>VIIME KIERR.</t>
  </si>
  <si>
    <t>SEUR.PYST.</t>
  </si>
  <si>
    <t>JÄLJ.MATKA</t>
  </si>
  <si>
    <t>KLO</t>
  </si>
  <si>
    <t>12 tuntia</t>
  </si>
  <si>
    <t>24 tuntia</t>
  </si>
  <si>
    <t>15 sekuntia</t>
  </si>
  <si>
    <t>30 sekuntia</t>
  </si>
  <si>
    <t>Ikä</t>
  </si>
  <si>
    <t>Aina pääl.</t>
  </si>
  <si>
    <t>Ilmanpaine</t>
  </si>
  <si>
    <t>- ja</t>
  </si>
  <si>
    <t>Nousu</t>
  </si>
  <si>
    <t>Automaatt.</t>
  </si>
  <si>
    <t>Aut.kalib.</t>
  </si>
  <si>
    <t>Aut.kierr.</t>
  </si>
  <si>
    <t>Auto Tall.</t>
  </si>
  <si>
    <t>Aut.aloit.</t>
  </si>
  <si>
    <t>Taustavalo</t>
  </si>
  <si>
    <t>Aikakatk.</t>
  </si>
  <si>
    <t>Ilmanp.mitt</t>
  </si>
  <si>
    <t>Suuntima</t>
  </si>
  <si>
    <t>Kadenssi</t>
  </si>
  <si>
    <t>Alareuna</t>
  </si>
  <si>
    <t>Kadens. Ali</t>
  </si>
  <si>
    <t>Kadens. yli</t>
  </si>
  <si>
    <t>Kello</t>
  </si>
  <si>
    <t>Tila</t>
  </si>
  <si>
    <t>Reitti</t>
  </si>
  <si>
    <t>Kesäaika</t>
  </si>
  <si>
    <t>Reittipist</t>
  </si>
  <si>
    <t>Demotila</t>
  </si>
  <si>
    <t>Syvyys</t>
  </si>
  <si>
    <t>Lasku</t>
  </si>
  <si>
    <t>Näyttö</t>
  </si>
  <si>
    <t>Etäisyys</t>
  </si>
  <si>
    <t>Etäis/Nop</t>
  </si>
  <si>
    <t>Korkeus ali</t>
  </si>
  <si>
    <t>Korkeus yli</t>
  </si>
  <si>
    <t>Nousuintervalli</t>
  </si>
  <si>
    <t>Laskuintervalli</t>
  </si>
  <si>
    <t>Kork/matka</t>
  </si>
  <si>
    <t>Kork/aika</t>
  </si>
  <si>
    <t>ft/min</t>
  </si>
  <si>
    <t>Kiinteä</t>
  </si>
  <si>
    <t>Koordinaat</t>
  </si>
  <si>
    <t>Reitit</t>
  </si>
  <si>
    <t>Sukupuoli</t>
  </si>
  <si>
    <t>Mene</t>
  </si>
  <si>
    <t>Viiva mp.</t>
  </si>
  <si>
    <t>Normaali</t>
  </si>
  <si>
    <t>GPS-määr.</t>
  </si>
  <si>
    <t>Hektopasc.</t>
  </si>
  <si>
    <t>Piilota</t>
  </si>
  <si>
    <t>Paina pitk</t>
  </si>
  <si>
    <t>Paina alas</t>
  </si>
  <si>
    <t>Paina ylös</t>
  </si>
  <si>
    <t>TUNTI</t>
  </si>
  <si>
    <t>TUNNIT</t>
  </si>
  <si>
    <t>Sykealuetta muutettu</t>
  </si>
  <si>
    <t>Sykealueet</t>
  </si>
  <si>
    <t>Tuumat(Hg)</t>
  </si>
  <si>
    <t>Väli</t>
  </si>
  <si>
    <t>Painikk.</t>
  </si>
  <si>
    <t>Kieli</t>
  </si>
  <si>
    <t>Ajan asett</t>
  </si>
  <si>
    <t>Taso</t>
  </si>
  <si>
    <t>Akt.urheilija</t>
  </si>
  <si>
    <t>Magneett.</t>
  </si>
  <si>
    <t>Manuaal.</t>
  </si>
  <si>
    <t>Sferoidi</t>
  </si>
  <si>
    <t>Maksimi</t>
  </si>
  <si>
    <t>m/s</t>
  </si>
  <si>
    <t>Mailit</t>
  </si>
  <si>
    <t>Millibaar.</t>
  </si>
  <si>
    <t>Minimi-</t>
  </si>
  <si>
    <t>Hälytyks.</t>
  </si>
  <si>
    <t>Pint.a-mitt.</t>
  </si>
  <si>
    <t>POI:t</t>
  </si>
  <si>
    <t>Geokätköt</t>
  </si>
  <si>
    <t>Metsä&amp;Kala</t>
  </si>
  <si>
    <t>Päävalikko</t>
  </si>
  <si>
    <t>Satell.</t>
  </si>
  <si>
    <t>Asetukset</t>
  </si>
  <si>
    <t>Täht.&amp;mene</t>
  </si>
  <si>
    <t>Aur.&amp;kuu</t>
  </si>
  <si>
    <t>GPS-työk.</t>
  </si>
  <si>
    <t>Jäljet</t>
  </si>
  <si>
    <t>Reit.p.KA</t>
  </si>
  <si>
    <t>Nimi</t>
  </si>
  <si>
    <t>Navigointi</t>
  </si>
  <si>
    <t>Ei</t>
  </si>
  <si>
    <t>Ei mitään</t>
  </si>
  <si>
    <t>Pohj.ylös</t>
  </si>
  <si>
    <t>Poh.viite</t>
  </si>
  <si>
    <t>Ilmoitus</t>
  </si>
  <si>
    <t>Asteet</t>
  </si>
  <si>
    <t>Ei käyt.</t>
  </si>
  <si>
    <t>Käytössä</t>
  </si>
  <si>
    <t>Suunta</t>
  </si>
  <si>
    <t>Formaatti</t>
  </si>
  <si>
    <t>Tahti yli</t>
  </si>
  <si>
    <t>Tahti alle</t>
  </si>
  <si>
    <t>Sivu</t>
  </si>
  <si>
    <t>% jäljellä</t>
  </si>
  <si>
    <t>Kork.käyrä</t>
  </si>
  <si>
    <t>Pisteet</t>
  </si>
  <si>
    <t>Muoto</t>
  </si>
  <si>
    <t>Paine</t>
  </si>
  <si>
    <t>Profiilit</t>
  </si>
  <si>
    <t>Tapa</t>
  </si>
  <si>
    <t>Näytä</t>
  </si>
  <si>
    <t>Sek. tyyli</t>
  </si>
  <si>
    <t>Aseta</t>
  </si>
  <si>
    <t>As.ilmoit.</t>
  </si>
  <si>
    <t>Al/Lop jäl</t>
  </si>
  <si>
    <t>ANT sensor</t>
  </si>
  <si>
    <t>Tietosiv.</t>
  </si>
  <si>
    <t>Kuntoilu</t>
  </si>
  <si>
    <t>Valikko</t>
  </si>
  <si>
    <t>Tahti</t>
  </si>
  <si>
    <t>Sij. Muoto</t>
  </si>
  <si>
    <t>Läheisyys</t>
  </si>
  <si>
    <t>Sensorit</t>
  </si>
  <si>
    <t>Ajanotto</t>
  </si>
  <si>
    <t>Äänet</t>
  </si>
  <si>
    <t>Yksiköt</t>
  </si>
  <si>
    <t>Aur.nousu</t>
  </si>
  <si>
    <t>Aur.lasku</t>
  </si>
  <si>
    <t>Aika määränpäähän</t>
  </si>
  <si>
    <t>Aikaväli</t>
  </si>
  <si>
    <t>Aika-sivu</t>
  </si>
  <si>
    <t>Aika auringonlaskuun</t>
  </si>
  <si>
    <t>Aikavyöhyke</t>
  </si>
  <si>
    <t>Ääni</t>
  </si>
  <si>
    <t>Ääni&amp;värinä</t>
  </si>
  <si>
    <t>Työkalut</t>
  </si>
  <si>
    <t>Ylös</t>
  </si>
  <si>
    <t>Jälki ylös</t>
  </si>
  <si>
    <t>Tosi</t>
  </si>
  <si>
    <t>Lait.tois.</t>
  </si>
  <si>
    <t>Käyttäjä</t>
  </si>
  <si>
    <t>Vaihteleva</t>
  </si>
  <si>
    <t>Pystynop.</t>
  </si>
  <si>
    <t>Värinä</t>
  </si>
  <si>
    <t>Paino</t>
  </si>
  <si>
    <t>Kyllä</t>
  </si>
  <si>
    <t>Alue</t>
  </si>
  <si>
    <t>Alueen muutos</t>
  </si>
  <si>
    <t>tuntia</t>
  </si>
  <si>
    <t>Juoksu</t>
  </si>
  <si>
    <t>Pyöräily</t>
  </si>
  <si>
    <t>Aika/pvm autom. GPS:llä?</t>
  </si>
  <si>
    <t>Jälkiloki</t>
  </si>
  <si>
    <t>Nainen</t>
  </si>
  <si>
    <t>Mies</t>
  </si>
  <si>
    <t>Maksimisyke</t>
  </si>
  <si>
    <t>Metrimitta</t>
  </si>
  <si>
    <t>Merim.(ft)</t>
  </si>
  <si>
    <t>Merim. (m)</t>
  </si>
  <si>
    <t>Jaardia</t>
  </si>
  <si>
    <t>Syltä</t>
  </si>
  <si>
    <t>Kierros</t>
  </si>
  <si>
    <t>Akun virta vähissä</t>
  </si>
  <si>
    <t>Taskulampp</t>
  </si>
  <si>
    <t>P</t>
  </si>
  <si>
    <t>I</t>
  </si>
  <si>
    <t>L</t>
  </si>
  <si>
    <t>Kirj./ast.</t>
  </si>
  <si>
    <t>Kirj./mailit</t>
  </si>
  <si>
    <t>Itäkoordinaatti:</t>
  </si>
  <si>
    <t>Pohjoiskoord:</t>
  </si>
  <si>
    <t>Anna leveysaste</t>
  </si>
  <si>
    <t>Anna pituusaste</t>
  </si>
  <si>
    <t>Anna poikkeama 1</t>
  </si>
  <si>
    <t>Anna poikkeama 2</t>
  </si>
  <si>
    <t>DX:</t>
  </si>
  <si>
    <t>DY:</t>
  </si>
  <si>
    <t>DZ:</t>
  </si>
  <si>
    <t>DF:</t>
  </si>
  <si>
    <t>DA:</t>
  </si>
  <si>
    <t>Atsimuutti, keskil</t>
  </si>
  <si>
    <t>Keskip. pit.ast</t>
  </si>
  <si>
    <t>Pist.1 pit.aste</t>
  </si>
  <si>
    <t>Pist.2 pit.aste</t>
  </si>
  <si>
    <t>Keskimeridiaani</t>
  </si>
  <si>
    <t>Keskip. lev.ast</t>
  </si>
  <si>
    <t>Lev.p.1 lev.ast</t>
  </si>
  <si>
    <t>Lev.p.2 lev.ast</t>
  </si>
  <si>
    <t>Pist.1 lev.aste</t>
  </si>
  <si>
    <t>Pist.2 lev.aste</t>
  </si>
  <si>
    <t>Lev.asteen alku</t>
  </si>
  <si>
    <t>Magneettinen vaiht.</t>
  </si>
  <si>
    <t>Lmb. krt.lev.p.1</t>
  </si>
  <si>
    <t>Merc.p. ats.</t>
  </si>
  <si>
    <t>Merc. 2 pist.</t>
  </si>
  <si>
    <t>Str.gr.päivänt.</t>
  </si>
  <si>
    <t>Str.gr. p-napa</t>
  </si>
  <si>
    <t>Ster.gr. viisto</t>
  </si>
  <si>
    <t>Str.gr. e-napa</t>
  </si>
  <si>
    <t>Anna prosenttiosuus</t>
  </si>
  <si>
    <t>Armeija</t>
  </si>
  <si>
    <t>Muu</t>
  </si>
  <si>
    <t>Veneily</t>
  </si>
  <si>
    <t>Kart.värit</t>
  </si>
  <si>
    <t>Korkeus</t>
  </si>
  <si>
    <t>Kuunnousu</t>
  </si>
  <si>
    <t>Kuunlasku</t>
  </si>
  <si>
    <t>Sek.kello</t>
  </si>
  <si>
    <t>Useammin</t>
  </si>
  <si>
    <t>Useimmin</t>
  </si>
  <si>
    <t>Harvemmin</t>
  </si>
  <si>
    <t>Hyvin harv</t>
  </si>
  <si>
    <t>Kilometrit</t>
  </si>
  <si>
    <t>Maili</t>
  </si>
  <si>
    <t>Käytt.grid</t>
  </si>
  <si>
    <t>As.mittak.</t>
  </si>
  <si>
    <t>FINNISH</t>
  </si>
  <si>
    <t>Italian</t>
  </si>
  <si>
    <t>Italiano</t>
  </si>
  <si>
    <t>2 reticoli</t>
  </si>
  <si>
    <t>2 campi</t>
  </si>
  <si>
    <t>3 campi</t>
  </si>
  <si>
    <t>Altimetro</t>
  </si>
  <si>
    <t>Barometro</t>
  </si>
  <si>
    <t>Bussola</t>
  </si>
  <si>
    <t>Mappa</t>
  </si>
  <si>
    <t>Cadenza</t>
  </si>
  <si>
    <t>Frequenza cardiaca</t>
  </si>
  <si>
    <t>RILEVAM.</t>
  </si>
  <si>
    <t>PERCORSO</t>
  </si>
  <si>
    <t>FUORIROTTA</t>
  </si>
  <si>
    <t>VRS ROTTA</t>
  </si>
  <si>
    <t>PROS DEST.</t>
  </si>
  <si>
    <t>ETA PROSS.</t>
  </si>
  <si>
    <t>ETE PROSS.</t>
  </si>
  <si>
    <t>DIS A DEST</t>
  </si>
  <si>
    <t>ETA DEST</t>
  </si>
  <si>
    <t>ETE DEST</t>
  </si>
  <si>
    <t>QUOTA</t>
  </si>
  <si>
    <t>VELOCITÀ</t>
  </si>
  <si>
    <t>ALBA</t>
  </si>
  <si>
    <t>TRAMONTO</t>
  </si>
  <si>
    <t>DIREZIONE</t>
  </si>
  <si>
    <t>SVOLTA</t>
  </si>
  <si>
    <t>VEL. MAX</t>
  </si>
  <si>
    <t>MEDIA MOV.</t>
  </si>
  <si>
    <t>CONTACHIL.</t>
  </si>
  <si>
    <t>DISTANZA</t>
  </si>
  <si>
    <t>TEMPO IN MOVIMENTO</t>
  </si>
  <si>
    <t>STOP TEMPO</t>
  </si>
  <si>
    <t>ORA GIORNO</t>
  </si>
  <si>
    <t>ASC. MEDIA</t>
  </si>
  <si>
    <t>DISC. MED</t>
  </si>
  <si>
    <t>ASC. MAX</t>
  </si>
  <si>
    <t>DISC. MAX</t>
  </si>
  <si>
    <t>QUOTA MAX</t>
  </si>
  <si>
    <t>QUOTA MIN</t>
  </si>
  <si>
    <t>PRESS. ATM</t>
  </si>
  <si>
    <t>BAROMETRO</t>
  </si>
  <si>
    <t>ASCESA</t>
  </si>
  <si>
    <t>DISCESA</t>
  </si>
  <si>
    <t>RATEO PLAN</t>
  </si>
  <si>
    <t>RP A DEST.</t>
  </si>
  <si>
    <t>VV DEST</t>
  </si>
  <si>
    <t>PRECIS.</t>
  </si>
  <si>
    <t>FREQ CARD</t>
  </si>
  <si>
    <t>CADENZA</t>
  </si>
  <si>
    <t>BATTERIA</t>
  </si>
  <si>
    <t>BUSSOLA</t>
  </si>
  <si>
    <t>MEDIA LAP</t>
  </si>
  <si>
    <t>DATA</t>
  </si>
  <si>
    <t>QUOTA GPS</t>
  </si>
  <si>
    <t>DIREZ GPS</t>
  </si>
  <si>
    <t>PENDENZA</t>
  </si>
  <si>
    <t>PASSO MED.</t>
  </si>
  <si>
    <t>CALORIE</t>
  </si>
  <si>
    <t>DIR. BUSS.</t>
  </si>
  <si>
    <t>LAP</t>
  </si>
  <si>
    <t>ASCESA LAP</t>
  </si>
  <si>
    <t>DISC. LAP</t>
  </si>
  <si>
    <t>DIST. LAP</t>
  </si>
  <si>
    <t>CADEN. LAP</t>
  </si>
  <si>
    <t>FC LAP</t>
  </si>
  <si>
    <t>PASSO LAP</t>
  </si>
  <si>
    <t>VELOC. LAP</t>
  </si>
  <si>
    <t>ASC UL LAP</t>
  </si>
  <si>
    <t>DIS UL LAP</t>
  </si>
  <si>
    <t>CAD UL LAP</t>
  </si>
  <si>
    <t>FC ULT LAP</t>
  </si>
  <si>
    <t>PAS UL LAP</t>
  </si>
  <si>
    <t>VEL UL LAP</t>
  </si>
  <si>
    <t>PASSO</t>
  </si>
  <si>
    <t>CRONOMETRO</t>
  </si>
  <si>
    <t>NESSUNO</t>
  </si>
  <si>
    <t>POS FINALE</t>
  </si>
  <si>
    <t>DIS V. DES</t>
  </si>
  <si>
    <t>TEMPO LAP</t>
  </si>
  <si>
    <t>TOTALE LAP</t>
  </si>
  <si>
    <t>TEM UL LAP</t>
  </si>
  <si>
    <t>DIST V PROSS</t>
  </si>
  <si>
    <t>DIST TRAC</t>
  </si>
  <si>
    <t>ORA</t>
  </si>
  <si>
    <t>12 ore</t>
  </si>
  <si>
    <t>24 ore</t>
  </si>
  <si>
    <t>1 Minuto</t>
  </si>
  <si>
    <t>2 Minuti</t>
  </si>
  <si>
    <t>15 Secondi</t>
  </si>
  <si>
    <t>30 Secondi</t>
  </si>
  <si>
    <t>Età</t>
  </si>
  <si>
    <t>Sempre ON</t>
  </si>
  <si>
    <t>Press atm</t>
  </si>
  <si>
    <t>e</t>
  </si>
  <si>
    <t>Automatico</t>
  </si>
  <si>
    <t>Calib auto</t>
  </si>
  <si>
    <t>Salv. auto</t>
  </si>
  <si>
    <t>Avvio auto</t>
  </si>
  <si>
    <t>Zoom automatico</t>
  </si>
  <si>
    <t>Retroill.</t>
  </si>
  <si>
    <t>Batteria in esaurimento</t>
  </si>
  <si>
    <t>Rilevam.</t>
  </si>
  <si>
    <t>In basso</t>
  </si>
  <si>
    <t>Orologio</t>
  </si>
  <si>
    <t>Percorso</t>
  </si>
  <si>
    <t>Ora legale</t>
  </si>
  <si>
    <t>Waypoint</t>
  </si>
  <si>
    <t>Modo demo</t>
  </si>
  <si>
    <t>Profondità</t>
  </si>
  <si>
    <t>Discesa</t>
  </si>
  <si>
    <t>Schermo</t>
  </si>
  <si>
    <t>Distanza</t>
  </si>
  <si>
    <t>Sotto la quota</t>
  </si>
  <si>
    <t>Sopra la quota</t>
  </si>
  <si>
    <t>Int. asc.</t>
  </si>
  <si>
    <t>Int. Disc</t>
  </si>
  <si>
    <t>Quota</t>
  </si>
  <si>
    <t>Quota/dist</t>
  </si>
  <si>
    <t>Quot/tempo</t>
  </si>
  <si>
    <t>piedi/min</t>
  </si>
  <si>
    <t>Fisso</t>
  </si>
  <si>
    <t>Coordinate</t>
  </si>
  <si>
    <t>Percorsi</t>
  </si>
  <si>
    <t>Sesso</t>
  </si>
  <si>
    <t>Vai</t>
  </si>
  <si>
    <t>Linea GOTO</t>
  </si>
  <si>
    <t>Normale</t>
  </si>
  <si>
    <t>Reticolo</t>
  </si>
  <si>
    <t>Ectopasc.</t>
  </si>
  <si>
    <t>Nascondi</t>
  </si>
  <si>
    <t>Prem. giù</t>
  </si>
  <si>
    <t>Pr. su/giù</t>
  </si>
  <si>
    <t>Prem. su</t>
  </si>
  <si>
    <t>ORE</t>
  </si>
  <si>
    <t>Zona frequenza cardiaca modificata</t>
  </si>
  <si>
    <t>Zone FC</t>
  </si>
  <si>
    <t>Poll. (Hg)</t>
  </si>
  <si>
    <t>Interv.</t>
  </si>
  <si>
    <t>Tasti</t>
  </si>
  <si>
    <t>Lingua</t>
  </si>
  <si>
    <t>DIM ORARIO</t>
  </si>
  <si>
    <t>Livello</t>
  </si>
  <si>
    <t>Atleta</t>
  </si>
  <si>
    <t>Magnetico</t>
  </si>
  <si>
    <t>Manuale</t>
  </si>
  <si>
    <t>Sferoid.</t>
  </si>
  <si>
    <t>Max</t>
  </si>
  <si>
    <t>metri/h</t>
  </si>
  <si>
    <t>metri/min</t>
  </si>
  <si>
    <t>metri/sec</t>
  </si>
  <si>
    <t>Miglia</t>
  </si>
  <si>
    <t>Millesimi</t>
  </si>
  <si>
    <t>minimo</t>
  </si>
  <si>
    <t>Avvisi</t>
  </si>
  <si>
    <t>Calc. area</t>
  </si>
  <si>
    <t>Geocache</t>
  </si>
  <si>
    <t>Cacc/pesca</t>
  </si>
  <si>
    <t>Impost.</t>
  </si>
  <si>
    <t>Pun e vai</t>
  </si>
  <si>
    <t>Sole e Lun</t>
  </si>
  <si>
    <t>Strum. GPS</t>
  </si>
  <si>
    <t>Tracce</t>
  </si>
  <si>
    <t>Media wayp</t>
  </si>
  <si>
    <t>Nome</t>
  </si>
  <si>
    <t>Navigaz.</t>
  </si>
  <si>
    <t>Nessuno</t>
  </si>
  <si>
    <t>Nord su</t>
  </si>
  <si>
    <t>Rif. nord</t>
  </si>
  <si>
    <t>Notifica</t>
  </si>
  <si>
    <t>Gradi</t>
  </si>
  <si>
    <t>Disattiv.</t>
  </si>
  <si>
    <t>Attivato</t>
  </si>
  <si>
    <t>Orientamento</t>
  </si>
  <si>
    <t>Passo sup.</t>
  </si>
  <si>
    <t>Passo inf.</t>
  </si>
  <si>
    <t>% rimanenti</t>
  </si>
  <si>
    <t>Graf quota</t>
  </si>
  <si>
    <t>Punti</t>
  </si>
  <si>
    <t>Formato</t>
  </si>
  <si>
    <t>Pressione</t>
  </si>
  <si>
    <t>Profili</t>
  </si>
  <si>
    <t>Metodo</t>
  </si>
  <si>
    <t>Mostra</t>
  </si>
  <si>
    <t>Stile sec.</t>
  </si>
  <si>
    <t>Imposta</t>
  </si>
  <si>
    <t>Imp. notif</t>
  </si>
  <si>
    <t>START/STOP</t>
  </si>
  <si>
    <t>Sens. ANT</t>
  </si>
  <si>
    <t>Batteria</t>
  </si>
  <si>
    <t>Pag. dati</t>
  </si>
  <si>
    <t>Freq. card</t>
  </si>
  <si>
    <t>Passo</t>
  </si>
  <si>
    <t>Prossimità</t>
  </si>
  <si>
    <t>Sensori</t>
  </si>
  <si>
    <t>Toni</t>
  </si>
  <si>
    <t>Unità</t>
  </si>
  <si>
    <t>Alba</t>
  </si>
  <si>
    <t>Tramonto</t>
  </si>
  <si>
    <t>Tempo a destinazione</t>
  </si>
  <si>
    <t>Int. tempo</t>
  </si>
  <si>
    <t>Pagina Ora</t>
  </si>
  <si>
    <t>Tempo al tramonto</t>
  </si>
  <si>
    <t>Fuso orario</t>
  </si>
  <si>
    <t>Tono e vib.</t>
  </si>
  <si>
    <t>Strumenti</t>
  </si>
  <si>
    <t>IN ALTO</t>
  </si>
  <si>
    <t>Traccia su</t>
  </si>
  <si>
    <t>Vero</t>
  </si>
  <si>
    <t>UNIT TO UNIT</t>
  </si>
  <si>
    <t>Utente</t>
  </si>
  <si>
    <t>Variabile</t>
  </si>
  <si>
    <t>Vel. vert.</t>
  </si>
  <si>
    <t>Vibrazione</t>
  </si>
  <si>
    <t>Sì</t>
  </si>
  <si>
    <t>Zona modificata</t>
  </si>
  <si>
    <t>Corsa</t>
  </si>
  <si>
    <t>Mod. Cicl.</t>
  </si>
  <si>
    <t>Imp. data/ora con GPS?</t>
  </si>
  <si>
    <t>Reg tracce</t>
  </si>
  <si>
    <t>Opzioni</t>
  </si>
  <si>
    <t>Femmina</t>
  </si>
  <si>
    <t>Maschio</t>
  </si>
  <si>
    <t>Freq. card. max</t>
  </si>
  <si>
    <t>Metrico</t>
  </si>
  <si>
    <t>larde</t>
  </si>
  <si>
    <t>Braccia</t>
  </si>
  <si>
    <t>Torcia</t>
  </si>
  <si>
    <t>Lett./Gradi</t>
  </si>
  <si>
    <t>Lett./Mill.</t>
  </si>
  <si>
    <t>Inser. falso est</t>
  </si>
  <si>
    <t>Ins. falso nord</t>
  </si>
  <si>
    <t>Ins. latitudine</t>
  </si>
  <si>
    <t>Ins. longitudine</t>
  </si>
  <si>
    <t>Ins. scostam. 1</t>
  </si>
  <si>
    <t>Ins. scostam. 2</t>
  </si>
  <si>
    <t>Inserimento DX</t>
  </si>
  <si>
    <t>Inserimento DY</t>
  </si>
  <si>
    <t>Inserimento DZ</t>
  </si>
  <si>
    <t>Inserimento DF</t>
  </si>
  <si>
    <t>Inserimento DA</t>
  </si>
  <si>
    <t>Azimut linea cent.</t>
  </si>
  <si>
    <t>Long. p.to cen.</t>
  </si>
  <si>
    <t>Longit. punto 1</t>
  </si>
  <si>
    <t>Longit. punto 2</t>
  </si>
  <si>
    <t>Lat. p.to cent.</t>
  </si>
  <si>
    <t>Lat. parall. 1</t>
  </si>
  <si>
    <t>Lat. parall. 2</t>
  </si>
  <si>
    <t>Latit. punto 1</t>
  </si>
  <si>
    <t>Latit. punto 2</t>
  </si>
  <si>
    <t>Variazione magnetica</t>
  </si>
  <si>
    <t>Par. 1 con. Lam</t>
  </si>
  <si>
    <t>Par. 2 con. Lam</t>
  </si>
  <si>
    <t>Az pto merc obl</t>
  </si>
  <si>
    <t>Pto 2 merc obl</t>
  </si>
  <si>
    <t>Stereog. equat.</t>
  </si>
  <si>
    <t>Stereog. Polo N</t>
  </si>
  <si>
    <t>Stereogr. obl.</t>
  </si>
  <si>
    <t>Stereog. Polo S</t>
  </si>
  <si>
    <t>Inserisci percent.</t>
  </si>
  <si>
    <t>Militare</t>
  </si>
  <si>
    <t>Altro</t>
  </si>
  <si>
    <t>Nautica</t>
  </si>
  <si>
    <t>Col. mappa</t>
  </si>
  <si>
    <t>Altezza</t>
  </si>
  <si>
    <t>Sorge</t>
  </si>
  <si>
    <t>Cala</t>
  </si>
  <si>
    <t>Cronometro</t>
  </si>
  <si>
    <t>Freq magg.</t>
  </si>
  <si>
    <t>Freq. max</t>
  </si>
  <si>
    <t>Fr. minore</t>
  </si>
  <si>
    <t>Freq. min.</t>
  </si>
  <si>
    <t>Chilometri</t>
  </si>
  <si>
    <t>Imperiale</t>
  </si>
  <si>
    <t>Retic. ut.</t>
  </si>
  <si>
    <t>Imp. scala</t>
  </si>
  <si>
    <t>ITALIAN</t>
  </si>
  <si>
    <t>Portuguese</t>
  </si>
  <si>
    <t>Grelha Dup</t>
  </si>
  <si>
    <t>1 Campo</t>
  </si>
  <si>
    <t>2 Campos</t>
  </si>
  <si>
    <t>3 Campos</t>
  </si>
  <si>
    <t>Pres. Amb.</t>
  </si>
  <si>
    <t>Bússola</t>
  </si>
  <si>
    <t>Cadência</t>
  </si>
  <si>
    <t>Ritmo Cardíaco</t>
  </si>
  <si>
    <t>AZIMUTE</t>
  </si>
  <si>
    <t>PERCURSO</t>
  </si>
  <si>
    <t>FORA PERC.</t>
  </si>
  <si>
    <t>P/ O PERC.</t>
  </si>
  <si>
    <t>PRÓX. DEST</t>
  </si>
  <si>
    <t>PRÓX. HPC</t>
  </si>
  <si>
    <t>PRÓX. TPR</t>
  </si>
  <si>
    <t>DEST. FINAL</t>
  </si>
  <si>
    <t>DIST. FINAL</t>
  </si>
  <si>
    <t>HPC FINAL</t>
  </si>
  <si>
    <t>TPR FINAL</t>
  </si>
  <si>
    <t>ELEVAÇÃO</t>
  </si>
  <si>
    <t>VELOCIDADE</t>
  </si>
  <si>
    <t>NASCER SOL</t>
  </si>
  <si>
    <t>PÔR DO SOL</t>
  </si>
  <si>
    <t>DIREÇÃO</t>
  </si>
  <si>
    <t>VIRAGEM</t>
  </si>
  <si>
    <t>VEL. ÚTIL</t>
  </si>
  <si>
    <t>MÉD. DESL.</t>
  </si>
  <si>
    <t>VEL. MÉD.</t>
  </si>
  <si>
    <t>ODÓMETRO</t>
  </si>
  <si>
    <t>TEMPO DE DESLOCAÇÃO</t>
  </si>
  <si>
    <t>TEMPO DE PARAGEM</t>
  </si>
  <si>
    <t>HORA DO DIA</t>
  </si>
  <si>
    <t>SUB. MÉDIA</t>
  </si>
  <si>
    <t>DESC. MÉDIA</t>
  </si>
  <si>
    <t>SUB. MÁX.</t>
  </si>
  <si>
    <t>DESC. MÁX.</t>
  </si>
  <si>
    <t>ELEV. MÁX.</t>
  </si>
  <si>
    <t>ELEV. MIN.</t>
  </si>
  <si>
    <t>PRESSÃO AMB.</t>
  </si>
  <si>
    <t>SUBIDA</t>
  </si>
  <si>
    <t>DESCIDA</t>
  </si>
  <si>
    <t>TAXA DESL.</t>
  </si>
  <si>
    <t>TD DESTINO</t>
  </si>
  <si>
    <t>V V FINAL</t>
  </si>
  <si>
    <t>PRECISÃO</t>
  </si>
  <si>
    <t>RITMO CARD.</t>
  </si>
  <si>
    <t>CADÊNCIA</t>
  </si>
  <si>
    <t>BÚSSOLA</t>
  </si>
  <si>
    <t>MÉD. VOLTA</t>
  </si>
  <si>
    <t>ELEV. GPS</t>
  </si>
  <si>
    <t>DIR. GPS</t>
  </si>
  <si>
    <t>DECLIVE</t>
  </si>
  <si>
    <t>CAD. MÉDIA</t>
  </si>
  <si>
    <t>RITM. CARD. MÉD.</t>
  </si>
  <si>
    <t>RITMO MÉD .</t>
  </si>
  <si>
    <t>CALORIAS</t>
  </si>
  <si>
    <t>DIR. BÚSS.</t>
  </si>
  <si>
    <t>ZONA DE RC</t>
  </si>
  <si>
    <t>VOLTAS</t>
  </si>
  <si>
    <t>VOLTA SUB.</t>
  </si>
  <si>
    <t>VOLTA DESC.</t>
  </si>
  <si>
    <t>DIS. VOLTA</t>
  </si>
  <si>
    <t>CAD. VOLTA</t>
  </si>
  <si>
    <t>R.C. VOLTA</t>
  </si>
  <si>
    <t>RIT. VOLTA</t>
  </si>
  <si>
    <t>VEL. VOLTA</t>
  </si>
  <si>
    <t>SUB ULT VLT</t>
  </si>
  <si>
    <t>DES ULT VLT</t>
  </si>
  <si>
    <t>CAD ULT VLT</t>
  </si>
  <si>
    <t>DIS ULT VLT</t>
  </si>
  <si>
    <t>R.C. ULT. VOLTA</t>
  </si>
  <si>
    <t>RIT. ULT. VOLTA</t>
  </si>
  <si>
    <t>VEL. ULT. VOLTA</t>
  </si>
  <si>
    <t>NENHUM</t>
  </si>
  <si>
    <t>LOC. FINAL</t>
  </si>
  <si>
    <t>DISVER FIN</t>
  </si>
  <si>
    <t>TEMP VOLTA</t>
  </si>
  <si>
    <t>TTL VOLTA</t>
  </si>
  <si>
    <t>TP ULT VLT</t>
  </si>
  <si>
    <t>PRÓX DIS VRT</t>
  </si>
  <si>
    <t>DIST. TRAJ.</t>
  </si>
  <si>
    <t>H DIA</t>
  </si>
  <si>
    <t>RIT.C</t>
  </si>
  <si>
    <t>12 horas</t>
  </si>
  <si>
    <t>24 horas</t>
  </si>
  <si>
    <t>1 minuto</t>
  </si>
  <si>
    <t>2 minutos</t>
  </si>
  <si>
    <t>15 segundos</t>
  </si>
  <si>
    <t>30 segundos</t>
  </si>
  <si>
    <t>Idade</t>
  </si>
  <si>
    <t>Sempre lig</t>
  </si>
  <si>
    <t>Calib. aut.</t>
  </si>
  <si>
    <t>Volta aut.</t>
  </si>
  <si>
    <t>Pausa aut.</t>
  </si>
  <si>
    <t>Guar. aut.</t>
  </si>
  <si>
    <t>Iníc. aut.</t>
  </si>
  <si>
    <t>Retro ilum</t>
  </si>
  <si>
    <t>Azimute</t>
  </si>
  <si>
    <t>Fundo</t>
  </si>
  <si>
    <t>Cadência superior</t>
  </si>
  <si>
    <t>Cadência inferior</t>
  </si>
  <si>
    <t>Relógio</t>
  </si>
  <si>
    <t>Percurso</t>
  </si>
  <si>
    <t>Hora Verão</t>
  </si>
  <si>
    <t>Descida</t>
  </si>
  <si>
    <t>Ecrã</t>
  </si>
  <si>
    <t>Distância</t>
  </si>
  <si>
    <t>Dist./Vel.</t>
  </si>
  <si>
    <t>Elevação inferior</t>
  </si>
  <si>
    <t>Elevação superior</t>
  </si>
  <si>
    <t>Intervalo de subida</t>
  </si>
  <si>
    <t>Intervalo de descida</t>
  </si>
  <si>
    <t>Elevação</t>
  </si>
  <si>
    <t>Elev/Tempo</t>
  </si>
  <si>
    <t>pés/min.</t>
  </si>
  <si>
    <t>Fixo</t>
  </si>
  <si>
    <t>Coord.</t>
  </si>
  <si>
    <t>Rotas</t>
  </si>
  <si>
    <t>Pnt. pass.</t>
  </si>
  <si>
    <t>Ir p/linha</t>
  </si>
  <si>
    <t>Grelha</t>
  </si>
  <si>
    <t>Rtm. card.</t>
  </si>
  <si>
    <t>hPa</t>
  </si>
  <si>
    <t>Pr. baixo</t>
  </si>
  <si>
    <t>Pr. teclas</t>
  </si>
  <si>
    <t>Pr. cima</t>
  </si>
  <si>
    <t>Zona de ritmo cardíaco alterada</t>
  </si>
  <si>
    <t>Zonas RC</t>
  </si>
  <si>
    <t>Pol. (Hg)</t>
  </si>
  <si>
    <t>Botões</t>
  </si>
  <si>
    <t>Form. hora</t>
  </si>
  <si>
    <t>Nível</t>
  </si>
  <si>
    <t>Atleta c/exper.</t>
  </si>
  <si>
    <t>Esferóide</t>
  </si>
  <si>
    <t>Máx.</t>
  </si>
  <si>
    <t>Milhas</t>
  </si>
  <si>
    <t>ms</t>
  </si>
  <si>
    <t>Calc. área</t>
  </si>
  <si>
    <t>Caça/Pesca</t>
  </si>
  <si>
    <t>Menu prin.</t>
  </si>
  <si>
    <t>Av./Seguir</t>
  </si>
  <si>
    <t>Sol e Lua</t>
  </si>
  <si>
    <t>Ferr. GPS</t>
  </si>
  <si>
    <t>Trajetos</t>
  </si>
  <si>
    <t>Média PPas</t>
  </si>
  <si>
    <t>Navegação</t>
  </si>
  <si>
    <t>Não</t>
  </si>
  <si>
    <t>Nenhuma</t>
  </si>
  <si>
    <t>topo Norte</t>
  </si>
  <si>
    <t>Ref. Norte</t>
  </si>
  <si>
    <t>Notif.</t>
  </si>
  <si>
    <t>Graus</t>
  </si>
  <si>
    <t>Desligado</t>
  </si>
  <si>
    <t>Ligado</t>
  </si>
  <si>
    <t>Orientação</t>
  </si>
  <si>
    <t>Saída</t>
  </si>
  <si>
    <t>Ritmo superior</t>
  </si>
  <si>
    <t>Ritmo inferior</t>
  </si>
  <si>
    <t>Página</t>
  </si>
  <si>
    <t>Reg. Elev.</t>
  </si>
  <si>
    <t>Pontos</t>
  </si>
  <si>
    <t>Pressão</t>
  </si>
  <si>
    <t>Perfis</t>
  </si>
  <si>
    <t>Est. seg</t>
  </si>
  <si>
    <t>Definir</t>
  </si>
  <si>
    <t>Def. notif.</t>
  </si>
  <si>
    <t>Inic./Par.</t>
  </si>
  <si>
    <t>Pilhas</t>
  </si>
  <si>
    <t>Pág.dados</t>
  </si>
  <si>
    <t>Proximid.</t>
  </si>
  <si>
    <t>Tons</t>
  </si>
  <si>
    <t>Nascer sol</t>
  </si>
  <si>
    <t>Pôr do sol</t>
  </si>
  <si>
    <t>Temp</t>
  </si>
  <si>
    <t>Tempo até destino</t>
  </si>
  <si>
    <t>Int. Tempo</t>
  </si>
  <si>
    <t>Tempo até pôr do sol</t>
  </si>
  <si>
    <t>Fuso horário</t>
  </si>
  <si>
    <t>Tom</t>
  </si>
  <si>
    <t>Tom e Vibr.</t>
  </si>
  <si>
    <t>Ferram.</t>
  </si>
  <si>
    <t>Topo</t>
  </si>
  <si>
    <t>Traj.Cima</t>
  </si>
  <si>
    <t>Verdadeiro</t>
  </si>
  <si>
    <t>Un.-un.</t>
  </si>
  <si>
    <t>Utilizador</t>
  </si>
  <si>
    <t>Variável</t>
  </si>
  <si>
    <t>Vel Vertic</t>
  </si>
  <si>
    <t>Vibração</t>
  </si>
  <si>
    <t>Sim</t>
  </si>
  <si>
    <t>Alteração da zona</t>
  </si>
  <si>
    <t>hora</t>
  </si>
  <si>
    <t>horas</t>
  </si>
  <si>
    <t>segundos</t>
  </si>
  <si>
    <t>segundo</t>
  </si>
  <si>
    <t>Corrida</t>
  </si>
  <si>
    <t>Def. hora/data por GPS?</t>
  </si>
  <si>
    <t>Reg. Traj.</t>
  </si>
  <si>
    <t>Opções</t>
  </si>
  <si>
    <t>Feminino</t>
  </si>
  <si>
    <t>Masculino</t>
  </si>
  <si>
    <t>Ritmo card. máx.</t>
  </si>
  <si>
    <t>Jardas</t>
  </si>
  <si>
    <t>Braças</t>
  </si>
  <si>
    <t>Volta</t>
  </si>
  <si>
    <t>Pilha fraca</t>
  </si>
  <si>
    <t>Lanterna</t>
  </si>
  <si>
    <t>Palav./Graus</t>
  </si>
  <si>
    <t>Palav./Mils</t>
  </si>
  <si>
    <t>Leste em</t>
  </si>
  <si>
    <t>Norte em</t>
  </si>
  <si>
    <t>Introd. latitude</t>
  </si>
  <si>
    <t>Introd. longitude</t>
  </si>
  <si>
    <t>Introd. desvio 1</t>
  </si>
  <si>
    <t>Introd. desvio 2</t>
  </si>
  <si>
    <t>DX em</t>
  </si>
  <si>
    <t>DY em</t>
  </si>
  <si>
    <t>DZ em</t>
  </si>
  <si>
    <t>DF em</t>
  </si>
  <si>
    <t>DA em</t>
  </si>
  <si>
    <t>Azim. linha cent.</t>
  </si>
  <si>
    <t>Long. pt. cent.</t>
  </si>
  <si>
    <t>Long. pt. 1</t>
  </si>
  <si>
    <t>Long. pt. 2</t>
  </si>
  <si>
    <t>Origem long.</t>
  </si>
  <si>
    <t>Lat. pt. cent.</t>
  </si>
  <si>
    <t>Lat. paral. 1</t>
  </si>
  <si>
    <t>Lat. paral. 2</t>
  </si>
  <si>
    <t>Lat. ponto 1</t>
  </si>
  <si>
    <t>Lat. ponto 2</t>
  </si>
  <si>
    <t>Origem latitude</t>
  </si>
  <si>
    <t>Variação magnética</t>
  </si>
  <si>
    <t>Cón. Lmb. 1Par.</t>
  </si>
  <si>
    <t>Cón. Lmb. 2Par.</t>
  </si>
  <si>
    <t>Mc. ob. pt. az.</t>
  </si>
  <si>
    <t>Mrc. obl. 2 pt.</t>
  </si>
  <si>
    <t>Ester. equat.</t>
  </si>
  <si>
    <t>Ester. P. Norte</t>
  </si>
  <si>
    <t>Ester. oblíqua</t>
  </si>
  <si>
    <t>Ester. P. Sul</t>
  </si>
  <si>
    <t>Introd. percentagem</t>
  </si>
  <si>
    <t>Outros</t>
  </si>
  <si>
    <t>Náutica</t>
  </si>
  <si>
    <t>Cores mapa</t>
  </si>
  <si>
    <t>Nascer lua</t>
  </si>
  <si>
    <t>Pôr da lua</t>
  </si>
  <si>
    <t>Mais freq.</t>
  </si>
  <si>
    <t>Men. freq.</t>
  </si>
  <si>
    <t>Quilóm.</t>
  </si>
  <si>
    <t>Imperial</t>
  </si>
  <si>
    <t>Gre. util.</t>
  </si>
  <si>
    <t>Def. esc.</t>
  </si>
  <si>
    <t>PORTUGUESE</t>
  </si>
  <si>
    <t>Norwegian</t>
  </si>
  <si>
    <t>Norsk</t>
  </si>
  <si>
    <t>Dblt. rute</t>
  </si>
  <si>
    <t>1 felt</t>
  </si>
  <si>
    <t>2 felter</t>
  </si>
  <si>
    <t>3 felter</t>
  </si>
  <si>
    <t>Høydem.</t>
  </si>
  <si>
    <t>Lokalt tr.</t>
  </si>
  <si>
    <t>Kart</t>
  </si>
  <si>
    <t>UTE AV K.</t>
  </si>
  <si>
    <t>NESTE STED</t>
  </si>
  <si>
    <t>NESTE ETA</t>
  </si>
  <si>
    <t>NESTE ETE</t>
  </si>
  <si>
    <t>SISTE STED</t>
  </si>
  <si>
    <t>SISTE AVS.</t>
  </si>
  <si>
    <t>SISTE ETA</t>
  </si>
  <si>
    <t>SISTE ETE</t>
  </si>
  <si>
    <t>HØYDE</t>
  </si>
  <si>
    <t>HASTIGHET</t>
  </si>
  <si>
    <t>SOLOPP.</t>
  </si>
  <si>
    <t>SVING</t>
  </si>
  <si>
    <t>GJ.S. BEV.</t>
  </si>
  <si>
    <t>GJ.S. FART</t>
  </si>
  <si>
    <t>KMTELLER</t>
  </si>
  <si>
    <t>AVSTAND</t>
  </si>
  <si>
    <t>TID I BEVEGELSE</t>
  </si>
  <si>
    <t>KL.SLETT</t>
  </si>
  <si>
    <t>GJ.S. STI.</t>
  </si>
  <si>
    <t>GJ.S. F</t>
  </si>
  <si>
    <t>MAKS. STI.</t>
  </si>
  <si>
    <t>MAKS. F.</t>
  </si>
  <si>
    <t>MAKS. H.</t>
  </si>
  <si>
    <t>MIN. HØYDE</t>
  </si>
  <si>
    <t>LOKALT TR.</t>
  </si>
  <si>
    <t>FALL</t>
  </si>
  <si>
    <t>HØYDEENDR.</t>
  </si>
  <si>
    <t>H.END. ST.</t>
  </si>
  <si>
    <t>S. V.F. ST</t>
  </si>
  <si>
    <t>V. FART</t>
  </si>
  <si>
    <t>NØYAKT.</t>
  </si>
  <si>
    <t>PEDALFR.</t>
  </si>
  <si>
    <t>TIDTAKER</t>
  </si>
  <si>
    <t>GJS. RUNDE</t>
  </si>
  <si>
    <t>GPS-HØYDE</t>
  </si>
  <si>
    <t>GPS-RET.</t>
  </si>
  <si>
    <t>HELLING</t>
  </si>
  <si>
    <t>GJS PEDALF</t>
  </si>
  <si>
    <t>GJS. PULS</t>
  </si>
  <si>
    <t>GJS TEMPO</t>
  </si>
  <si>
    <t>KOMPASSRE.</t>
  </si>
  <si>
    <t>PULSSONE</t>
  </si>
  <si>
    <t>RUNDER</t>
  </si>
  <si>
    <t>STI, RUNDE</t>
  </si>
  <si>
    <t>FA, RUNDE</t>
  </si>
  <si>
    <t>RUNDEAVST.</t>
  </si>
  <si>
    <t>PEDALF., R</t>
  </si>
  <si>
    <t>PULS, R</t>
  </si>
  <si>
    <t>TEMPO, R</t>
  </si>
  <si>
    <t>RUNDEFART</t>
  </si>
  <si>
    <t>STI, S. R</t>
  </si>
  <si>
    <t>FA, S. R</t>
  </si>
  <si>
    <t>P.F., S. R</t>
  </si>
  <si>
    <t>AVST, S. R</t>
  </si>
  <si>
    <t>PULS, S. R</t>
  </si>
  <si>
    <t>TEMPO, S.R</t>
  </si>
  <si>
    <t>FART, S. R</t>
  </si>
  <si>
    <t>STOPPEKL.</t>
  </si>
  <si>
    <t>S. V.AVST.</t>
  </si>
  <si>
    <t>RUNDETID</t>
  </si>
  <si>
    <t>TOTAL R</t>
  </si>
  <si>
    <t>TID, S. R</t>
  </si>
  <si>
    <t>N. V.AVST.</t>
  </si>
  <si>
    <t>SPORAVST.</t>
  </si>
  <si>
    <t>KL.</t>
  </si>
  <si>
    <t>12-timers</t>
  </si>
  <si>
    <t>24-timers</t>
  </si>
  <si>
    <t>1 minutt</t>
  </si>
  <si>
    <t>Lokalt try</t>
  </si>
  <si>
    <t>Auto kalib</t>
  </si>
  <si>
    <t>Auto lagr.</t>
  </si>
  <si>
    <t>Bg.lys</t>
  </si>
  <si>
    <t>Tidsavbr.</t>
  </si>
  <si>
    <t>Lavt batterinivå</t>
  </si>
  <si>
    <t>Peiling</t>
  </si>
  <si>
    <t>Bunn</t>
  </si>
  <si>
    <t>PF over</t>
  </si>
  <si>
    <t>PF under</t>
  </si>
  <si>
    <t>Klokke</t>
  </si>
  <si>
    <t>Fall</t>
  </si>
  <si>
    <t>Visning</t>
  </si>
  <si>
    <t>Avstand</t>
  </si>
  <si>
    <t>Avst./fart</t>
  </si>
  <si>
    <t>Høyde under</t>
  </si>
  <si>
    <t>Høyde over</t>
  </si>
  <si>
    <t>Stigningsintervall</t>
  </si>
  <si>
    <t>Fallintervall</t>
  </si>
  <si>
    <t>Høyde</t>
  </si>
  <si>
    <t>Høyde/avst</t>
  </si>
  <si>
    <t>Høyde/tid</t>
  </si>
  <si>
    <t>Angi prosent</t>
  </si>
  <si>
    <t>Veipunkter</t>
  </si>
  <si>
    <t>Kjønn</t>
  </si>
  <si>
    <t>Til linje</t>
  </si>
  <si>
    <t>GPS-opps.</t>
  </si>
  <si>
    <t>Rutenett</t>
  </si>
  <si>
    <t>Hktpascals</t>
  </si>
  <si>
    <t>Hold Ned</t>
  </si>
  <si>
    <t>Holdtast.</t>
  </si>
  <si>
    <t>Hold opp</t>
  </si>
  <si>
    <t>Pulssone er endret</t>
  </si>
  <si>
    <t>Pulssoner</t>
  </si>
  <si>
    <t>Tommer(hg)</t>
  </si>
  <si>
    <t>Tidsopps.</t>
  </si>
  <si>
    <t>Idrettsutøver</t>
  </si>
  <si>
    <t>Sfæroide</t>
  </si>
  <si>
    <t>meter/t</t>
  </si>
  <si>
    <t>m/sekund</t>
  </si>
  <si>
    <t>MINUTT</t>
  </si>
  <si>
    <t>Varsler</t>
  </si>
  <si>
    <t>Områdeber.</t>
  </si>
  <si>
    <t>POIer</t>
  </si>
  <si>
    <t>Jakt&amp;fiske</t>
  </si>
  <si>
    <t>Hovedmeny</t>
  </si>
  <si>
    <t>Satellitt</t>
  </si>
  <si>
    <t>Oppsett</t>
  </si>
  <si>
    <t>Sight'N Go</t>
  </si>
  <si>
    <t>Gjs.veip</t>
  </si>
  <si>
    <t>Navig.</t>
  </si>
  <si>
    <t>Nei</t>
  </si>
  <si>
    <t>Nord opp</t>
  </si>
  <si>
    <t>Varsel</t>
  </si>
  <si>
    <t>Ytelse</t>
  </si>
  <si>
    <t>Tempo over</t>
  </si>
  <si>
    <t>Tempo undr</t>
  </si>
  <si>
    <t>% gjenstår</t>
  </si>
  <si>
    <t>Hø. plott</t>
  </si>
  <si>
    <t>Trykk</t>
  </si>
  <si>
    <t>Sekundstil</t>
  </si>
  <si>
    <t>Angi</t>
  </si>
  <si>
    <t>Angi vrsl</t>
  </si>
  <si>
    <t>Høydemåler</t>
  </si>
  <si>
    <t>pedalfrek.</t>
  </si>
  <si>
    <t>Trening</t>
  </si>
  <si>
    <t>Nærhet</t>
  </si>
  <si>
    <t>Tidtaker</t>
  </si>
  <si>
    <t>Soloppgang</t>
  </si>
  <si>
    <t>Solnedgang</t>
  </si>
  <si>
    <t>Tid til sted</t>
  </si>
  <si>
    <t>Tidsside</t>
  </si>
  <si>
    <t>Tidssone</t>
  </si>
  <si>
    <t>Tone og vib.</t>
  </si>
  <si>
    <t>Verktøy</t>
  </si>
  <si>
    <t>Topp</t>
  </si>
  <si>
    <t>Spor opp</t>
  </si>
  <si>
    <t>Sann</t>
  </si>
  <si>
    <t>Enhet-enh.</t>
  </si>
  <si>
    <t>Bruker</t>
  </si>
  <si>
    <t>Variabelt</t>
  </si>
  <si>
    <t>Vibrasjon</t>
  </si>
  <si>
    <t>Vekt</t>
  </si>
  <si>
    <t>Sone</t>
  </si>
  <si>
    <t>Soneendring</t>
  </si>
  <si>
    <t>t</t>
  </si>
  <si>
    <t>timer</t>
  </si>
  <si>
    <t>sekund</t>
  </si>
  <si>
    <t>Løping</t>
  </si>
  <si>
    <t>Sykling</t>
  </si>
  <si>
    <t>Autom. kl./dato med GPS?</t>
  </si>
  <si>
    <t>Sporlogg</t>
  </si>
  <si>
    <t>Alt.</t>
  </si>
  <si>
    <t>Kvinne</t>
  </si>
  <si>
    <t>Mann</t>
  </si>
  <si>
    <t>Maksimumspuls</t>
  </si>
  <si>
    <t>Nautisk (fot)</t>
  </si>
  <si>
    <t>Favner</t>
  </si>
  <si>
    <t>Lommelykt</t>
  </si>
  <si>
    <t>Bokst./grad.</t>
  </si>
  <si>
    <t>Bokst./str.</t>
  </si>
  <si>
    <t>Forandr. østl. i</t>
  </si>
  <si>
    <t>Forandr.nordl. i</t>
  </si>
  <si>
    <t>Angi breddegrad</t>
  </si>
  <si>
    <t>Angi lengdegrad</t>
  </si>
  <si>
    <t>Angi forskyvn. 1</t>
  </si>
  <si>
    <t>Angi forskyvn. 2</t>
  </si>
  <si>
    <t>Angi skala</t>
  </si>
  <si>
    <t>As. for sent.linje</t>
  </si>
  <si>
    <t>Lgdgr sentr pkt</t>
  </si>
  <si>
    <t>Lgdgr punkt 1</t>
  </si>
  <si>
    <t>Lgdgr punkt 2</t>
  </si>
  <si>
    <t>Oppr. lengdegr.</t>
  </si>
  <si>
    <t>Brdgr sentr pkt</t>
  </si>
  <si>
    <t>Brdgr parall. 1</t>
  </si>
  <si>
    <t>Brdgr parall. 2</t>
  </si>
  <si>
    <t>Brdgr pkt 1</t>
  </si>
  <si>
    <t>Brdgr pkt 2</t>
  </si>
  <si>
    <t>Oppr. breddegr.</t>
  </si>
  <si>
    <t>Magnetisk variasjon</t>
  </si>
  <si>
    <t>Lmb. kon. 1 par.</t>
  </si>
  <si>
    <t>Lmb. kon. 2 par.</t>
  </si>
  <si>
    <t>Skr Mrct pkt as</t>
  </si>
  <si>
    <t>Skr Mrct 2 pkt</t>
  </si>
  <si>
    <t>Stereogr. ekv.</t>
  </si>
  <si>
    <t>Stereogr. nrdp.</t>
  </si>
  <si>
    <t>Stereogr. skrå</t>
  </si>
  <si>
    <t>Stereogr. sydp.</t>
  </si>
  <si>
    <t>Annet</t>
  </si>
  <si>
    <t>Maritime</t>
  </si>
  <si>
    <t>Kartfarger</t>
  </si>
  <si>
    <t>Måne opp</t>
  </si>
  <si>
    <t>Stoppekl.</t>
  </si>
  <si>
    <t>Sjeldnere</t>
  </si>
  <si>
    <t>Sjeldnest</t>
  </si>
  <si>
    <t>Engelsk</t>
  </si>
  <si>
    <t>Brk.ruten.</t>
  </si>
  <si>
    <t>NORWEGIAN</t>
  </si>
  <si>
    <t>ENGLISH</t>
  </si>
  <si>
    <t>and</t>
  </si>
  <si>
    <t>Bottom</t>
  </si>
  <si>
    <t>Descent</t>
  </si>
  <si>
    <t>Go</t>
  </si>
  <si>
    <t>Hour</t>
  </si>
  <si>
    <t>Hours</t>
  </si>
  <si>
    <t>Language</t>
  </si>
  <si>
    <t>Layout</t>
  </si>
  <si>
    <t>Level</t>
  </si>
  <si>
    <t>Min</t>
  </si>
  <si>
    <t>Tools</t>
  </si>
  <si>
    <t>Weight</t>
  </si>
  <si>
    <t>Military</t>
  </si>
  <si>
    <t>Height</t>
  </si>
  <si>
    <t>VS</t>
  </si>
  <si>
    <t>Display</t>
  </si>
  <si>
    <t>Sunrise</t>
  </si>
  <si>
    <t>Sunset</t>
  </si>
  <si>
    <t>Moonrise</t>
  </si>
  <si>
    <t>Moonset</t>
  </si>
  <si>
    <t>Battery</t>
  </si>
  <si>
    <t>Pace</t>
  </si>
  <si>
    <t>Tones</t>
  </si>
  <si>
    <t>English</t>
  </si>
  <si>
    <t>Altitude STR NON</t>
  </si>
  <si>
    <t>AMB PRES</t>
  </si>
  <si>
    <t>Ambient Pressure</t>
  </si>
  <si>
    <t>ANT Sensors</t>
  </si>
  <si>
    <t>Auto Calibration</t>
  </si>
  <si>
    <t>AVG ASCNT</t>
  </si>
  <si>
    <t>AVG DSCNT</t>
  </si>
  <si>
    <t>AVG SPD</t>
  </si>
  <si>
    <t>Backlight Timeout</t>
  </si>
  <si>
    <t>Batteries Low</t>
  </si>
  <si>
    <t>Daylight Savings Time</t>
  </si>
  <si>
    <t>Demo Mode</t>
  </si>
  <si>
    <t>Distance Speed</t>
  </si>
  <si>
    <t>Elevation Vert  Speed</t>
  </si>
  <si>
    <t>Enter DA in</t>
  </si>
  <si>
    <t>Enter DF in</t>
  </si>
  <si>
    <t>Enter DX in</t>
  </si>
  <si>
    <t>Enter DY in</t>
  </si>
  <si>
    <t>Enter DZ in</t>
  </si>
  <si>
    <t>Enter Latitude</t>
  </si>
  <si>
    <t>Enter Longitude</t>
  </si>
  <si>
    <t>Enter Loran Offset 1</t>
  </si>
  <si>
    <t>Enter Loran Offset 2</t>
  </si>
  <si>
    <t>Enter Percentage</t>
  </si>
  <si>
    <t>HR ABRV</t>
  </si>
  <si>
    <t>Hr STR</t>
  </si>
  <si>
    <t>HR STR NON</t>
  </si>
  <si>
    <t>HR Zones</t>
  </si>
  <si>
    <t>Hrs STR</t>
  </si>
  <si>
    <t>Map STR NON</t>
  </si>
  <si>
    <t>MAX ASCNT</t>
  </si>
  <si>
    <t>MAX DSCNT</t>
  </si>
  <si>
    <t>MAX ELEV</t>
  </si>
  <si>
    <t>MAX SPD</t>
  </si>
  <si>
    <t>MIN ELEV</t>
  </si>
  <si>
    <t>Percent Remaining</t>
  </si>
  <si>
    <t>Plot Type</t>
  </si>
  <si>
    <t>Sec STR</t>
  </si>
  <si>
    <t>Set Notification</t>
  </si>
  <si>
    <t>Set Scale</t>
  </si>
  <si>
    <t>TIME ABRV</t>
  </si>
  <si>
    <t>Time Page</t>
  </si>
  <si>
    <t>Track Log</t>
  </si>
  <si>
    <t>Unit Unit</t>
  </si>
  <si>
    <t>Zone Change</t>
  </si>
  <si>
    <t>5 sekunder</t>
  </si>
  <si>
    <t>5 sec</t>
  </si>
  <si>
    <t>5 sekuntia</t>
  </si>
  <si>
    <t>5 secondes</t>
  </si>
  <si>
    <t>5 Sek.</t>
  </si>
  <si>
    <t>5 Secondi</t>
  </si>
  <si>
    <t>5 segundos</t>
  </si>
  <si>
    <t>5 seg</t>
  </si>
  <si>
    <t>cm</t>
  </si>
  <si>
    <t>Tommer</t>
  </si>
  <si>
    <t>Inch</t>
  </si>
  <si>
    <t>Tuumat</t>
  </si>
  <si>
    <t>Po</t>
  </si>
  <si>
    <t>Zoll</t>
  </si>
  <si>
    <t>Poll.</t>
  </si>
  <si>
    <t>Pol.</t>
  </si>
  <si>
    <t>Pulg.</t>
  </si>
  <si>
    <t>Tum</t>
  </si>
  <si>
    <t>Letters/Mils.</t>
  </si>
  <si>
    <t>AFSTAND</t>
  </si>
  <si>
    <r>
      <t>ET</t>
    </r>
    <r>
      <rPr>
        <sz val="11"/>
        <color theme="1"/>
        <rFont val="Calibri"/>
        <family val="2"/>
      </rPr>
      <t>ÄISYYS</t>
    </r>
  </si>
  <si>
    <t>DISTANZ</t>
  </si>
  <si>
    <t>DISTANS</t>
  </si>
  <si>
    <r>
      <t>DIST</t>
    </r>
    <r>
      <rPr>
        <sz val="11"/>
        <color theme="1"/>
        <rFont val="Calibri"/>
        <family val="2"/>
      </rPr>
      <t>Â</t>
    </r>
    <r>
      <rPr>
        <sz val="11"/>
        <color theme="1"/>
        <rFont val="Calibri"/>
        <family val="2"/>
        <scheme val="minor"/>
      </rPr>
      <t>NCIA</t>
    </r>
  </si>
  <si>
    <t>AFDALEN</t>
  </si>
  <si>
    <r>
      <t>NEDF</t>
    </r>
    <r>
      <rPr>
        <sz val="11"/>
        <color theme="1"/>
        <rFont val="Calibri"/>
        <family val="2"/>
      </rPr>
      <t>Ö</t>
    </r>
    <r>
      <rPr>
        <sz val="11"/>
        <color theme="1"/>
        <rFont val="Calibri"/>
        <family val="2"/>
        <scheme val="minor"/>
      </rPr>
      <t>R</t>
    </r>
  </si>
  <si>
    <t>&lt;!-- Comment Block --&gt;</t>
  </si>
  <si>
    <t>fathoms</t>
  </si>
  <si>
    <r>
      <t>BAR</t>
    </r>
    <r>
      <rPr>
        <sz val="11"/>
        <color theme="1"/>
        <rFont val="Calibri"/>
        <family val="2"/>
      </rPr>
      <t>Ó</t>
    </r>
    <r>
      <rPr>
        <sz val="11"/>
        <color theme="1"/>
        <rFont val="Calibri"/>
        <family val="2"/>
        <scheme val="minor"/>
      </rPr>
      <t>METRO</t>
    </r>
  </si>
  <si>
    <t>ILMANP.MITT</t>
  </si>
  <si>
    <r>
      <t>BAROM</t>
    </r>
    <r>
      <rPr>
        <sz val="11"/>
        <color theme="1"/>
        <rFont val="Calibri"/>
        <family val="2"/>
      </rPr>
      <t>È</t>
    </r>
    <r>
      <rPr>
        <sz val="11"/>
        <color theme="1"/>
        <rFont val="Calibri"/>
        <family val="2"/>
        <scheme val="minor"/>
      </rPr>
      <t>TRE</t>
    </r>
  </si>
  <si>
    <t>PILE</t>
  </si>
  <si>
    <t>PILHAS</t>
  </si>
  <si>
    <t>BATERIA</t>
  </si>
  <si>
    <r>
      <t>H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>JDE</t>
    </r>
  </si>
  <si>
    <r>
      <t>H</t>
    </r>
    <r>
      <rPr>
        <sz val="11"/>
        <color theme="1"/>
        <rFont val="Calibri"/>
        <family val="2"/>
      </rPr>
      <t>Ö</t>
    </r>
    <r>
      <rPr>
        <sz val="11"/>
        <color theme="1"/>
        <rFont val="Calibri"/>
        <family val="2"/>
        <scheme val="minor"/>
      </rPr>
      <t>HE</t>
    </r>
  </si>
  <si>
    <r>
      <t>H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>yde</t>
    </r>
  </si>
  <si>
    <r>
      <t>ELEVA</t>
    </r>
    <r>
      <rPr>
        <sz val="11"/>
        <color theme="1"/>
        <rFont val="Calibri"/>
        <family val="2"/>
      </rPr>
      <t>ÇÃ</t>
    </r>
    <r>
      <rPr>
        <sz val="11"/>
        <color theme="1"/>
        <rFont val="Calibri"/>
        <family val="2"/>
        <scheme val="minor"/>
      </rPr>
      <t>O</t>
    </r>
  </si>
  <si>
    <r>
      <t>H</t>
    </r>
    <r>
      <rPr>
        <sz val="11"/>
        <color theme="1"/>
        <rFont val="Calibri"/>
        <family val="2"/>
      </rPr>
      <t>ÖJD</t>
    </r>
  </si>
  <si>
    <t>lbs</t>
  </si>
  <si>
    <t>kgs</t>
  </si>
  <si>
    <t>Interior</t>
  </si>
  <si>
    <r>
      <t>Indend</t>
    </r>
    <r>
      <rPr>
        <sz val="11"/>
        <color theme="1"/>
        <rFont val="Calibri"/>
        <family val="2"/>
      </rPr>
      <t>ørs</t>
    </r>
  </si>
  <si>
    <t>Binnen</t>
  </si>
  <si>
    <r>
      <t>Sis</t>
    </r>
    <r>
      <rPr>
        <sz val="11"/>
        <color theme="1"/>
        <rFont val="Calibri"/>
        <family val="2"/>
      </rPr>
      <t>ä</t>
    </r>
  </si>
  <si>
    <r>
      <t>Int</t>
    </r>
    <r>
      <rPr>
        <sz val="11"/>
        <color theme="1"/>
        <rFont val="Calibri"/>
        <family val="2"/>
      </rPr>
      <t>érieur</t>
    </r>
  </si>
  <si>
    <r>
      <t>Innend</t>
    </r>
    <r>
      <rPr>
        <sz val="11"/>
        <color theme="1"/>
        <rFont val="Calibri"/>
        <family val="2"/>
      </rPr>
      <t>ørs</t>
    </r>
  </si>
  <si>
    <t>Inomhus</t>
  </si>
  <si>
    <t>Pos. Formater</t>
  </si>
  <si>
    <t>Pos. Notatie</t>
  </si>
  <si>
    <t>Format Pos.</t>
  </si>
  <si>
    <t>Pos. Format</t>
  </si>
  <si>
    <t>Formato Pos.</t>
  </si>
  <si>
    <t>Formatear Pos.</t>
  </si>
  <si>
    <t>Pos-Format</t>
  </si>
  <si>
    <t>meter</t>
  </si>
  <si>
    <t>metriä</t>
  </si>
  <si>
    <t>mètres</t>
  </si>
  <si>
    <t>metri</t>
  </si>
  <si>
    <t>metros</t>
  </si>
  <si>
    <t>fod</t>
  </si>
  <si>
    <t>fot</t>
  </si>
  <si>
    <t>pies</t>
  </si>
  <si>
    <t>pés</t>
  </si>
  <si>
    <t>piedi</t>
  </si>
  <si>
    <t>fuss</t>
  </si>
  <si>
    <t>pieds</t>
  </si>
  <si>
    <t>jalkaa</t>
  </si>
  <si>
    <t>yard</t>
  </si>
  <si>
    <t>yardas</t>
  </si>
  <si>
    <t>jardas</t>
  </si>
  <si>
    <t>jaardia</t>
  </si>
  <si>
    <t>Ski-läge</t>
  </si>
  <si>
    <t>Ski-modus</t>
  </si>
  <si>
    <t>Modo de Ski</t>
  </si>
  <si>
    <t>Modalità di sci</t>
  </si>
  <si>
    <t>Ski-Modus</t>
  </si>
  <si>
    <t>Mode de Ski</t>
  </si>
  <si>
    <t>Ski-tila</t>
  </si>
  <si>
    <t>Skimodus</t>
  </si>
  <si>
    <t>Ski-tilstand</t>
  </si>
  <si>
    <t>Data</t>
  </si>
  <si>
    <t>Share</t>
  </si>
  <si>
    <t>Gegevens</t>
  </si>
  <si>
    <t>Données</t>
  </si>
  <si>
    <t>Daten</t>
  </si>
  <si>
    <t>Dati</t>
  </si>
  <si>
    <t>Dados</t>
  </si>
  <si>
    <t>Datos</t>
  </si>
  <si>
    <t>Dela</t>
  </si>
  <si>
    <t>Compartir</t>
  </si>
  <si>
    <t>Compartilhar</t>
  </si>
  <si>
    <t>Del</t>
  </si>
  <si>
    <t>Condividi</t>
  </si>
  <si>
    <t>Austauschen von</t>
  </si>
  <si>
    <t>Sur Les Actions</t>
  </si>
  <si>
    <t>Jaa</t>
  </si>
  <si>
    <t>Delen</t>
  </si>
  <si>
    <r>
      <t>Fran</t>
    </r>
    <r>
      <rPr>
        <sz val="11"/>
        <color theme="1"/>
        <rFont val="Calibri"/>
        <family val="2"/>
      </rPr>
      <t>çais</t>
    </r>
  </si>
  <si>
    <r>
      <t>Portugu</t>
    </r>
    <r>
      <rPr>
        <sz val="11"/>
        <color theme="1"/>
        <rFont val="Calibri"/>
        <family val="2"/>
      </rPr>
      <t>ês</t>
    </r>
  </si>
  <si>
    <t>Time To Sunset</t>
  </si>
  <si>
    <t>Icons</t>
  </si>
  <si>
    <t>Ikoner</t>
  </si>
  <si>
    <t>Pictogrammen</t>
  </si>
  <si>
    <r>
      <t>Ic</t>
    </r>
    <r>
      <rPr>
        <sz val="11"/>
        <color theme="1"/>
        <rFont val="Calibri"/>
        <family val="2"/>
      </rPr>
      <t>ônes</t>
    </r>
  </si>
  <si>
    <t>Icone</t>
  </si>
  <si>
    <r>
      <rPr>
        <sz val="11"/>
        <color theme="1"/>
        <rFont val="Calibri"/>
        <family val="2"/>
      </rPr>
      <t>Í</t>
    </r>
    <r>
      <rPr>
        <sz val="11"/>
        <color theme="1"/>
        <rFont val="Calibri"/>
        <family val="2"/>
        <scheme val="minor"/>
      </rPr>
      <t>cones</t>
    </r>
  </si>
  <si>
    <t>Iconos</t>
  </si>
  <si>
    <t>Vistelser på</t>
  </si>
  <si>
    <t>Estancias en</t>
  </si>
  <si>
    <t>Aufenthalte auf</t>
  </si>
  <si>
    <t>Pysyy</t>
  </si>
  <si>
    <t>Ophold på</t>
  </si>
  <si>
    <t>Verblijf op</t>
  </si>
  <si>
    <t>Séjours</t>
  </si>
  <si>
    <t>Soggiorni su</t>
  </si>
  <si>
    <t>Opphold på</t>
  </si>
  <si>
    <t>Estadias</t>
  </si>
  <si>
    <t>After</t>
  </si>
  <si>
    <t>Efter</t>
  </si>
  <si>
    <t>Volgend</t>
  </si>
  <si>
    <t>Myöhempi</t>
  </si>
  <si>
    <t>d'après</t>
  </si>
  <si>
    <t>Nach</t>
  </si>
  <si>
    <t>Dopo il</t>
  </si>
  <si>
    <t>Etter</t>
  </si>
  <si>
    <t>Após o</t>
  </si>
  <si>
    <t>Siguiente</t>
  </si>
  <si>
    <t>Alltid</t>
  </si>
  <si>
    <t>Siempre</t>
  </si>
  <si>
    <t>Sempre</t>
  </si>
  <si>
    <t>Toujours</t>
  </si>
  <si>
    <t>Immer</t>
  </si>
  <si>
    <t>Aina</t>
  </si>
  <si>
    <t>Altid</t>
  </si>
  <si>
    <t>Altijd</t>
  </si>
  <si>
    <t>History</t>
  </si>
  <si>
    <t>Historie</t>
  </si>
  <si>
    <t>Geschichte</t>
  </si>
  <si>
    <t>Historikk</t>
  </si>
  <si>
    <t>Historia</t>
  </si>
  <si>
    <t>História</t>
  </si>
  <si>
    <t>Storia</t>
  </si>
  <si>
    <t>Histoire</t>
  </si>
  <si>
    <t>Geschiedenis</t>
  </si>
  <si>
    <t>Aktiv Rute</t>
  </si>
  <si>
    <t>Actieve Route</t>
  </si>
  <si>
    <t>Aktiivinen Reitti</t>
  </si>
  <si>
    <r>
      <t>Itin</t>
    </r>
    <r>
      <rPr>
        <sz val="11"/>
        <color theme="1"/>
        <rFont val="Calibri"/>
        <family val="2"/>
      </rPr>
      <t>éraire Actif</t>
    </r>
  </si>
  <si>
    <t>Aktive Route</t>
  </si>
  <si>
    <t>Percorso Attivo</t>
  </si>
  <si>
    <t>Rota Ativa</t>
  </si>
  <si>
    <t>Ruta Activa</t>
  </si>
  <si>
    <t>Aktiv Rutt</t>
  </si>
  <si>
    <t>En la demanda</t>
  </si>
  <si>
    <t>På forespørsel</t>
  </si>
  <si>
    <t>Su richiesta</t>
  </si>
  <si>
    <t>Auf Nachfrage</t>
  </si>
  <si>
    <t>Sur demande</t>
  </si>
  <si>
    <t>Vaadittaessa</t>
  </si>
  <si>
    <t>Op aanvraag</t>
  </si>
  <si>
    <t>Zu Beginn</t>
  </si>
  <si>
    <t>Alla partenza</t>
  </si>
  <si>
    <t>Al inicio</t>
  </si>
  <si>
    <t>Vid start</t>
  </si>
  <si>
    <t>Kontinuerlig</t>
  </si>
  <si>
    <t>Continuo</t>
  </si>
  <si>
    <t>Contínuo</t>
  </si>
  <si>
    <t>No início</t>
  </si>
  <si>
    <t>Ved start</t>
  </si>
  <si>
    <t>Kontinuierlich</t>
  </si>
  <si>
    <t>Continu</t>
  </si>
  <si>
    <t>Au début</t>
  </si>
  <si>
    <t>Alussa</t>
  </si>
  <si>
    <t>Jatkuva</t>
  </si>
  <si>
    <t>Doorlopend</t>
  </si>
  <si>
    <t>Bij start</t>
  </si>
  <si>
    <t>alarm</t>
  </si>
  <si>
    <t>side</t>
  </si>
  <si>
    <t>zone</t>
  </si>
  <si>
    <t>Alrm</t>
  </si>
  <si>
    <t>Pag</t>
  </si>
  <si>
    <t>häl.</t>
  </si>
  <si>
    <t>sivu</t>
  </si>
  <si>
    <t>alue</t>
  </si>
  <si>
    <t>alar.</t>
  </si>
  <si>
    <t>page</t>
  </si>
  <si>
    <t>Alarm</t>
  </si>
  <si>
    <t>sveg.</t>
  </si>
  <si>
    <t>pagina</t>
  </si>
  <si>
    <t>zona</t>
  </si>
  <si>
    <t>sone</t>
  </si>
  <si>
    <t>alarme</t>
  </si>
  <si>
    <t>pág.</t>
  </si>
  <si>
    <t>alarm.</t>
  </si>
  <si>
    <t>zon</t>
  </si>
  <si>
    <t>larm</t>
  </si>
  <si>
    <t>sida</t>
  </si>
  <si>
    <t>V SNELHEID</t>
  </si>
  <si>
    <t>VERT. GES.</t>
  </si>
  <si>
    <t>VERT. FART.</t>
  </si>
  <si>
    <t>VEL VERTIC</t>
  </si>
  <si>
    <t>VEL. VERTI.</t>
  </si>
  <si>
    <t>VERT HAST.</t>
  </si>
  <si>
    <t>Heading</t>
  </si>
  <si>
    <t>Directions</t>
  </si>
  <si>
    <t>MAKS TEMP.</t>
  </si>
  <si>
    <t>MAX. TEMP</t>
  </si>
  <si>
    <t>MAKS.LÄMPÖTILA</t>
  </si>
  <si>
    <t>TEMPERAT. MAX.</t>
  </si>
  <si>
    <t>TEMP. MAX</t>
  </si>
  <si>
    <t>TEMPERAT. MAX</t>
  </si>
  <si>
    <t>MAKS. TEMP.</t>
  </si>
  <si>
    <t>TEMPERAT. MÁX.</t>
  </si>
  <si>
    <t>MAXTEMP.</t>
  </si>
  <si>
    <t>MI TEMP.</t>
  </si>
  <si>
    <t>MIN. TEMP</t>
  </si>
  <si>
    <t>MIN.LÄMPÖTILA</t>
  </si>
  <si>
    <t>TEMPERAT. MIN.</t>
  </si>
  <si>
    <t>TEMP. MIN</t>
  </si>
  <si>
    <t>TEMPERAT. MIN</t>
  </si>
  <si>
    <t>MIN.TEMP.</t>
  </si>
  <si>
    <t>TEMPERAT. MÍN</t>
  </si>
  <si>
    <t>TEMPERAT.MIN</t>
  </si>
  <si>
    <t>HR % Max</t>
  </si>
  <si>
    <t>Puls % over</t>
  </si>
  <si>
    <t>Hartslag % boven</t>
  </si>
  <si>
    <t>Syke % yli</t>
  </si>
  <si>
    <t>Fréq. car. % en dessus</t>
  </si>
  <si>
    <t>HF % zu hoch</t>
  </si>
  <si>
    <t>Freq. card. % super.</t>
  </si>
  <si>
    <t>Ritmo cardíaco % sup.</t>
  </si>
  <si>
    <t>Frec. card. % sup.</t>
  </si>
  <si>
    <t>Puls % överskrider</t>
  </si>
  <si>
    <t>fenix Main Menu Pages</t>
  </si>
  <si>
    <t>quatix Main Menu Pages</t>
  </si>
  <si>
    <t>Share Data</t>
  </si>
  <si>
    <t>Autopilot</t>
  </si>
  <si>
    <t>Sail Race</t>
  </si>
  <si>
    <t>Tack Assist</t>
  </si>
  <si>
    <t>Tides</t>
  </si>
  <si>
    <t>Rul data</t>
  </si>
  <si>
    <t>NÆSTE DIST</t>
  </si>
  <si>
    <t>Blader in geg</t>
  </si>
  <si>
    <t>VERSTREKEN</t>
  </si>
  <si>
    <t>VLG. AFS.</t>
  </si>
  <si>
    <t>Vier. Tiet.</t>
  </si>
  <si>
    <t>KULUNUT</t>
  </si>
  <si>
    <t>SEUR ETÄIS</t>
  </si>
  <si>
    <t>MIN.LÄMPÖ</t>
  </si>
  <si>
    <t>Change Page</t>
  </si>
  <si>
    <t>TPS ECOULE</t>
  </si>
  <si>
    <t>TEMP. MIN.</t>
  </si>
  <si>
    <t>DIST SUIV.</t>
  </si>
  <si>
    <t>PAS</t>
  </si>
  <si>
    <t>Bildlauf</t>
  </si>
  <si>
    <t>VERSTR</t>
  </si>
  <si>
    <t>MIN. TEMP.</t>
  </si>
  <si>
    <t>Scorr. Dati</t>
  </si>
  <si>
    <t>TRASCORSO</t>
  </si>
  <si>
    <t>TEMP MIN</t>
  </si>
  <si>
    <t>DIST PROSS</t>
  </si>
  <si>
    <t>Bla data</t>
  </si>
  <si>
    <t>MEDGÂTT</t>
  </si>
  <si>
    <t>NESTE AVS.</t>
  </si>
  <si>
    <t>Ver dados</t>
  </si>
  <si>
    <t>DECORRIDO</t>
  </si>
  <si>
    <t>TEMP. MÍN.</t>
  </si>
  <si>
    <t>PRÓX. DIST</t>
  </si>
  <si>
    <t>TRANSCURR.</t>
  </si>
  <si>
    <t>SIG. DIST.</t>
  </si>
  <si>
    <t>Desplaz. Datos</t>
  </si>
  <si>
    <t>Bläddr data</t>
  </si>
  <si>
    <t>FÖRFL. TID</t>
  </si>
  <si>
    <t>MINSTA TEMPERAT</t>
  </si>
  <si>
    <t>DIST NÄSTA</t>
  </si>
  <si>
    <t>Dag</t>
  </si>
  <si>
    <t>Päivä</t>
  </si>
  <si>
    <t>Jour</t>
  </si>
  <si>
    <t>Tag</t>
  </si>
  <si>
    <t>Giorno</t>
  </si>
  <si>
    <t>Dia</t>
  </si>
  <si>
    <t>Day</t>
  </si>
  <si>
    <t>Día</t>
  </si>
  <si>
    <t>Skala</t>
  </si>
  <si>
    <t>Mittakaava</t>
  </si>
  <si>
    <t>Échelle</t>
  </si>
  <si>
    <t>Massstab</t>
  </si>
  <si>
    <t>Scala</t>
  </si>
  <si>
    <t>Escala</t>
  </si>
  <si>
    <t>Cap</t>
  </si>
  <si>
    <t>Direzione</t>
  </si>
  <si>
    <t>Direção</t>
  </si>
  <si>
    <t>Sidetype</t>
  </si>
  <si>
    <t>Paginatype</t>
  </si>
  <si>
    <t>Sivun tyyp.</t>
  </si>
  <si>
    <t>Type page</t>
  </si>
  <si>
    <t>Seitentyp</t>
  </si>
  <si>
    <t>Tipo pag.</t>
  </si>
  <si>
    <t>Tipo pág.</t>
  </si>
  <si>
    <t>Sidtyp</t>
  </si>
  <si>
    <t>Nav</t>
  </si>
  <si>
    <t>Nav.</t>
  </si>
  <si>
    <t>NAV</t>
  </si>
  <si>
    <t>Field</t>
  </si>
  <si>
    <t>Felt</t>
  </si>
  <si>
    <t>Feld</t>
  </si>
  <si>
    <t>Veld</t>
  </si>
  <si>
    <t>Kenttä</t>
  </si>
  <si>
    <t>Champ</t>
  </si>
  <si>
    <t>Fält</t>
  </si>
  <si>
    <t>Frec. card.</t>
  </si>
  <si>
    <t>Time Interval</t>
  </si>
  <si>
    <t>Lat Origin</t>
  </si>
  <si>
    <t>Lat Point 1</t>
  </si>
  <si>
    <t>Az. of Center Line</t>
  </si>
  <si>
    <t>Lat Parallel 1</t>
  </si>
  <si>
    <t>Lat Parallel 2</t>
  </si>
  <si>
    <t>Lat Central Point</t>
  </si>
  <si>
    <t>Lon Point 1</t>
  </si>
  <si>
    <t>Lon Central Point</t>
  </si>
  <si>
    <t>Speed</t>
  </si>
  <si>
    <t>Fart</t>
  </si>
  <si>
    <t>Snelheid</t>
  </si>
  <si>
    <t>Nopeus</t>
  </si>
  <si>
    <t>Vitesse</t>
  </si>
  <si>
    <t>Geschw.</t>
  </si>
  <si>
    <t>Velocità</t>
  </si>
  <si>
    <t>Hastighet</t>
  </si>
  <si>
    <t>Velocidade</t>
  </si>
  <si>
    <t>Velocidad</t>
  </si>
  <si>
    <t>Kursafvig.</t>
  </si>
  <si>
    <t>Koersfout</t>
  </si>
  <si>
    <t>Pois Reit.</t>
  </si>
  <si>
    <t>Ecart Rout</t>
  </si>
  <si>
    <t>Kursabw.</t>
  </si>
  <si>
    <t>Fuorirotta</t>
  </si>
  <si>
    <t>Ute Av K.</t>
  </si>
  <si>
    <t>For a Perc.</t>
  </si>
  <si>
    <t>Desv. Tray</t>
  </si>
  <si>
    <t>Ur Kurs</t>
  </si>
  <si>
    <t>Instellen</t>
  </si>
  <si>
    <t>Définition</t>
  </si>
  <si>
    <t>Asetus</t>
  </si>
  <si>
    <t>Indstilling</t>
  </si>
  <si>
    <t>Einstellen</t>
  </si>
  <si>
    <t>Impostazione</t>
  </si>
  <si>
    <t>Innstilling</t>
  </si>
  <si>
    <t>Fixação</t>
  </si>
  <si>
    <t>Ajuste</t>
  </si>
  <si>
    <t>Inställning</t>
  </si>
  <si>
    <t>Settings</t>
  </si>
  <si>
    <t>Inställningar</t>
  </si>
  <si>
    <t>Configuración</t>
  </si>
  <si>
    <t>Configurações</t>
  </si>
  <si>
    <t>Innstillinger</t>
  </si>
  <si>
    <t>Impostazioni</t>
  </si>
  <si>
    <t>Einstellungen</t>
  </si>
  <si>
    <t>Réglages</t>
  </si>
  <si>
    <t>Instellingen</t>
  </si>
  <si>
    <t>Indstillinger</t>
  </si>
  <si>
    <t>Facteur d'étalonnage</t>
  </si>
  <si>
    <t>Kalibrationsfaktor</t>
  </si>
  <si>
    <t>Factor de calibración</t>
  </si>
  <si>
    <t>Kalibreringsfaktor</t>
  </si>
  <si>
    <t>Fator de calibração</t>
  </si>
  <si>
    <t>Kalibrering faktor</t>
  </si>
  <si>
    <t>Fattore di calibrazione</t>
  </si>
  <si>
    <t>Kalibrointikertoimen</t>
  </si>
  <si>
    <t>Kalibratiefactor</t>
  </si>
  <si>
    <t>Dataside op</t>
  </si>
  <si>
    <t>Dataside tilb.</t>
  </si>
  <si>
    <t>Dataside ned</t>
  </si>
  <si>
    <t>Geg.pag: Terug</t>
  </si>
  <si>
    <t>Geg.pag: Omh.</t>
  </si>
  <si>
    <t>Geg.pag: Oml.</t>
  </si>
  <si>
    <t>Tietosivu-Tak.</t>
  </si>
  <si>
    <t>Tietosivu-Ylös</t>
  </si>
  <si>
    <t>Tietosivu-Alas</t>
  </si>
  <si>
    <t>Data - retour</t>
  </si>
  <si>
    <t>Data - Haut</t>
  </si>
  <si>
    <t>Data - Bas</t>
  </si>
  <si>
    <t>Datenseite zurück</t>
  </si>
  <si>
    <t>Datenseite Oben</t>
  </si>
  <si>
    <t>Datenseite Unten</t>
  </si>
  <si>
    <t>Tasto pag. Su</t>
  </si>
  <si>
    <t>Tasto pag. dati Giù</t>
  </si>
  <si>
    <t>Tasto pag. dati Ind</t>
  </si>
  <si>
    <t>Dataside, opp</t>
  </si>
  <si>
    <t>Dataside, ned</t>
  </si>
  <si>
    <t>Dataside, Tilbake</t>
  </si>
  <si>
    <t>Pg. de dad. Ant.</t>
  </si>
  <si>
    <t>Pág. p/cima</t>
  </si>
  <si>
    <t>Pág. p/baixo</t>
  </si>
  <si>
    <t>Datos: atrás</t>
  </si>
  <si>
    <t>Datos: arriba</t>
  </si>
  <si>
    <t>Datos: abajo</t>
  </si>
  <si>
    <t>Datasid Tillb.</t>
  </si>
  <si>
    <t>Datasidans Upp</t>
  </si>
  <si>
    <t>Datasidans Ned</t>
  </si>
  <si>
    <t>FIT-aktivit.</t>
  </si>
  <si>
    <t>FIT-activit.</t>
  </si>
  <si>
    <t>FIT-toiminto</t>
  </si>
  <si>
    <t>Choix Sport</t>
  </si>
  <si>
    <t>FIT-Aktiv.</t>
  </si>
  <si>
    <t>Attività FIT</t>
  </si>
  <si>
    <t>FIT-aktiv.</t>
  </si>
  <si>
    <t>Ativid. FIT</t>
  </si>
  <si>
    <t>Activ. FIT</t>
  </si>
  <si>
    <t>Beskeder</t>
  </si>
  <si>
    <t>Berichten</t>
  </si>
  <si>
    <t>Viestit</t>
  </si>
  <si>
    <t>Nachricht</t>
  </si>
  <si>
    <t>Messaggi</t>
  </si>
  <si>
    <t>Meldinger</t>
  </si>
  <si>
    <t>Mensagens</t>
  </si>
  <si>
    <t>Mensajes</t>
  </si>
  <si>
    <t>Fart Under</t>
  </si>
  <si>
    <t>Snelheid Onder</t>
  </si>
  <si>
    <t>Nopeus Ali</t>
  </si>
  <si>
    <t>Vitesse Inférieure</t>
  </si>
  <si>
    <t>Geringere Geschw.</t>
  </si>
  <si>
    <t>Sotto la Velocità</t>
  </si>
  <si>
    <t>Hastighet under</t>
  </si>
  <si>
    <t>Velocidade inferior</t>
  </si>
  <si>
    <t>Velocidad inferior</t>
  </si>
  <si>
    <t>Fart underskrider</t>
  </si>
  <si>
    <t>Pejling</t>
  </si>
  <si>
    <t>Peilung</t>
  </si>
  <si>
    <t>Automatic (GPS Date/Time)</t>
  </si>
  <si>
    <t>Puls Under</t>
  </si>
  <si>
    <t>Hartslag Onder</t>
  </si>
  <si>
    <t>Syke Ali</t>
  </si>
  <si>
    <t>Fréquence cardiaque Inférieure</t>
  </si>
  <si>
    <t>Geringere Herzfreq.</t>
  </si>
  <si>
    <t>Sotto la Frequenza cardiaca</t>
  </si>
  <si>
    <t>Puls under</t>
  </si>
  <si>
    <t>Ritmo Cardíaco inferior</t>
  </si>
  <si>
    <t>Frec. car. Inferior</t>
  </si>
  <si>
    <t>Puls underskrider</t>
  </si>
  <si>
    <t>Ankomst till en punkt</t>
  </si>
  <si>
    <t>Ankomst till ett spår</t>
  </si>
  <si>
    <t>Ankomst till en rutt</t>
  </si>
  <si>
    <t>Llegada de un punto</t>
  </si>
  <si>
    <t>Llegada de una pista</t>
  </si>
  <si>
    <t>Llegada de una ruta</t>
  </si>
  <si>
    <t>Chegada de um ponto</t>
  </si>
  <si>
    <t>Chegada de uma faixa</t>
  </si>
  <si>
    <t>Chegada de uma rota</t>
  </si>
  <si>
    <t>Ankomst for et punkt</t>
  </si>
  <si>
    <t>Ankomst for et spor</t>
  </si>
  <si>
    <t>Ankomst for en rute</t>
  </si>
  <si>
    <t>Arrivo di un punto</t>
  </si>
  <si>
    <t>Arrivo di un brano</t>
  </si>
  <si>
    <t>D'arrivo di un percorso</t>
  </si>
  <si>
    <t>Ankunft für einen Punkt</t>
  </si>
  <si>
    <t>Ankunft für eine Spur</t>
  </si>
  <si>
    <t>Ankunft nach einer Route</t>
  </si>
  <si>
    <t>Pour un point d'arrivée</t>
  </si>
  <si>
    <t>Arrivée d'une piste</t>
  </si>
  <si>
    <t>Arrivée d'une route</t>
  </si>
  <si>
    <t>Saapumisen pisteen</t>
  </si>
  <si>
    <t>Saapumisen radalla</t>
  </si>
  <si>
    <t>Saapumisen reitin</t>
  </si>
  <si>
    <t>Aankomst voor een punt</t>
  </si>
  <si>
    <t>Aankomst voor een track</t>
  </si>
  <si>
    <t>Aankomst voor een route</t>
  </si>
  <si>
    <t>Ankomst til et punkt</t>
  </si>
  <si>
    <t>Ankomst til et spor</t>
  </si>
  <si>
    <t>Ankomst til en rute</t>
  </si>
  <si>
    <t>Slutdist.</t>
  </si>
  <si>
    <t>Tot. Afs.</t>
  </si>
  <si>
    <t>Matka</t>
  </si>
  <si>
    <t>Dist. Fin.</t>
  </si>
  <si>
    <t>Ziel:Dist.</t>
  </si>
  <si>
    <t>Dis a Dest</t>
  </si>
  <si>
    <t>Siste Avs.</t>
  </si>
  <si>
    <t>Dist. Final</t>
  </si>
  <si>
    <t>Dis. Final</t>
  </si>
  <si>
    <t>Dist Slut</t>
  </si>
  <si>
    <t>FIT History</t>
  </si>
  <si>
    <t>Map Points Zoom                               Waypoints Zoom</t>
  </si>
  <si>
    <t>Data Page Back/Up/ Down</t>
  </si>
  <si>
    <t>Hold Up/Down</t>
  </si>
  <si>
    <t>Day/dd mmm</t>
  </si>
  <si>
    <t>Data Page Settings</t>
  </si>
  <si>
    <t>Alert Settings</t>
  </si>
  <si>
    <t>Distance Value (m)</t>
  </si>
  <si>
    <t>Speed Value (sec/10 m)</t>
  </si>
  <si>
    <t>Speed Units</t>
  </si>
  <si>
    <t>HR Value (BPM)</t>
  </si>
  <si>
    <t>HR Zone Value (Zone)</t>
  </si>
  <si>
    <t>Cadence Value (RPM)</t>
  </si>
  <si>
    <t>Battery Value (%)</t>
  </si>
  <si>
    <t>↓</t>
  </si>
  <si>
    <t>Alt. Zones</t>
  </si>
  <si>
    <t>Foot Pod Speed</t>
  </si>
  <si>
    <t>Bike Speed</t>
  </si>
  <si>
    <t>&lt;FootPodSpeed&gt;</t>
  </si>
  <si>
    <t>&lt;/FootPodSpeed&gt;</t>
  </si>
  <si>
    <t>&lt;SpdCadSpeed&gt;</t>
  </si>
  <si>
    <t>&lt;/SpdCadSpeed&gt;</t>
  </si>
  <si>
    <t>&lt;/SpdCadWheelSize&gt;</t>
  </si>
  <si>
    <t>&lt;SpdCadWheelSize&gt;</t>
  </si>
  <si>
    <t>&lt;/SpdCadAutoCal&gt;</t>
  </si>
  <si>
    <t>&lt;SpdCadAutoCal&gt;</t>
  </si>
  <si>
    <t>Andr zoner</t>
  </si>
  <si>
    <t>And. zones</t>
  </si>
  <si>
    <t>Aikavyöh.</t>
  </si>
  <si>
    <t>Fuseau H.</t>
  </si>
  <si>
    <t>Alt.ZtZone</t>
  </si>
  <si>
    <t>Zone alt.</t>
  </si>
  <si>
    <t>Alt. soner</t>
  </si>
  <si>
    <t>Alt. Zonas</t>
  </si>
  <si>
    <t>Zonas Alt.</t>
  </si>
  <si>
    <t>Andra tidz</t>
  </si>
  <si>
    <t>After Sunset</t>
  </si>
  <si>
    <t>Spd Cad Wheel Size</t>
  </si>
  <si>
    <t>Spd Cal Auto Cal</t>
  </si>
  <si>
    <t>FINAL LOC</t>
  </si>
  <si>
    <t>LAT/LON</t>
  </si>
  <si>
    <t>LOCATION</t>
  </si>
  <si>
    <t>Field 1 (Top)</t>
  </si>
  <si>
    <t>Label 1 (Top)</t>
  </si>
  <si>
    <t>Field 2 (Bottom)</t>
  </si>
  <si>
    <t>Label 2 (Bottom)</t>
  </si>
  <si>
    <t>Field 3 (Middle)</t>
  </si>
  <si>
    <t>Label 3 (Middle)</t>
  </si>
  <si>
    <t>LÆ/BR</t>
  </si>
  <si>
    <t>POS.</t>
  </si>
  <si>
    <t>E.LOC</t>
  </si>
  <si>
    <t>HG/BR</t>
  </si>
  <si>
    <t>LOC.</t>
  </si>
  <si>
    <t>PM.SI.</t>
  </si>
  <si>
    <t>P/L AS</t>
  </si>
  <si>
    <t>SIJ</t>
  </si>
  <si>
    <t>P FIN</t>
  </si>
  <si>
    <t>LT/LG</t>
  </si>
  <si>
    <t>EZIEL</t>
  </si>
  <si>
    <t>LT/LN</t>
  </si>
  <si>
    <t>POS F</t>
  </si>
  <si>
    <t>PLOC</t>
  </si>
  <si>
    <t>PSEL</t>
  </si>
  <si>
    <t>SSTED</t>
  </si>
  <si>
    <t>LE/BR</t>
  </si>
  <si>
    <t>LOC.F</t>
  </si>
  <si>
    <t>LATLO</t>
  </si>
  <si>
    <t>LOCAL</t>
  </si>
  <si>
    <t>U.DES</t>
  </si>
  <si>
    <t>L./L.</t>
  </si>
  <si>
    <t>UBIC.</t>
  </si>
  <si>
    <t>SDEST</t>
  </si>
  <si>
    <t>PLATS</t>
  </si>
  <si>
    <t>Data Page 1 - Top Field</t>
  </si>
  <si>
    <t>Data Page 1 - Bottom Field</t>
  </si>
  <si>
    <t>Data Page 1 - Middle Field</t>
  </si>
  <si>
    <r>
      <rPr>
        <b/>
        <sz val="18"/>
        <color rgb="FFFFFF00"/>
        <rFont val="Calibri"/>
        <scheme val="minor"/>
      </rPr>
      <t>***</t>
    </r>
    <r>
      <rPr>
        <b/>
        <u/>
        <sz val="18"/>
        <color rgb="FFFFFF00"/>
        <rFont val="Calibri"/>
        <scheme val="minor"/>
      </rPr>
      <t>Instructions for Data Pages</t>
    </r>
    <r>
      <rPr>
        <b/>
        <sz val="18"/>
        <color rgb="FFFFFF00"/>
        <rFont val="Calibri"/>
        <scheme val="minor"/>
      </rPr>
      <t xml:space="preserve">***  </t>
    </r>
    <r>
      <rPr>
        <sz val="18"/>
        <color rgb="FFFFFF00"/>
        <rFont val="Calibri"/>
        <scheme val="minor"/>
      </rPr>
      <t>Select the desired t</t>
    </r>
    <r>
      <rPr>
        <i/>
        <sz val="18"/>
        <color rgb="FFFFFF00"/>
        <rFont val="Calibri"/>
        <scheme val="minor"/>
      </rPr>
      <t>ype</t>
    </r>
    <r>
      <rPr>
        <sz val="18"/>
        <color rgb="FFFFFF00"/>
        <rFont val="Calibri"/>
        <scheme val="minor"/>
      </rPr>
      <t xml:space="preserve"> of page &amp; fields.  NOTES:  1. A blank page type will not produce a page - despite selections in the fields. 2. A sensor page type will ignore  selections in all fields. 3. If you select 3 Fields, you CANNOT select FINAL LOC, LAT/LON, &amp; LOCATION in Fields 1 &amp; 3.</t>
    </r>
  </si>
  <si>
    <r>
      <t>Garmin fenix Profile Builder - Version 3.4</t>
    </r>
    <r>
      <rPr>
        <i/>
        <sz val="24"/>
        <color rgb="FFCCFFCC"/>
        <rFont val="Mistral"/>
      </rPr>
      <t>1</t>
    </r>
  </si>
  <si>
    <t>fenix Software</t>
  </si>
  <si>
    <t>GPS Chipset Type M426 Software</t>
  </si>
  <si>
    <t>AVG HR %</t>
  </si>
  <si>
    <t>LAP HR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</si>
</sst>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00"/>
    <numFmt numFmtId="165" formatCode="[$-409]d\-mmm\-yyyy;@"/>
    <numFmt numFmtId="166" formatCode="h:mm:ss;@"/>
    <numFmt numFmtId="167" formatCode="0.00000000"/>
    <numFmt numFmtId="168" formatCode="00000"/>
    <numFmt numFmtId="169" formatCode="000&quot;°&quot;"/>
    <numFmt numFmtId="170" formatCode="00.000&quot;'&quot;"/>
    <numFmt numFmtId="171" formatCode="&quot;+&quot;0;&quot;-&quot;0"/>
    <numFmt numFmtId="172" formatCode="&quot;+&quot;0.000000;&quot;-&quot;0.000000"/>
    <numFmt numFmtId="173" formatCode="0.000000000000000000000000000000"/>
  </numFmts>
  <fonts count="65" x14ac:knownFonts="1">
    <font>
      <sz val="11"/>
      <color theme="1"/>
      <name val="Calibri"/>
      <family val="2"/>
      <scheme val="minor"/>
    </font>
    <font>
      <b/>
      <sz val="8"/>
      <color indexed="81"/>
      <name val="Tahoma"/>
      <charset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indexed="8"/>
      <name val="Arial Narrow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scheme val="minor"/>
    </font>
    <font>
      <b/>
      <sz val="9"/>
      <color indexed="81"/>
      <name val="Calibri"/>
      <family val="2"/>
    </font>
    <font>
      <sz val="16"/>
      <color theme="1"/>
      <name val="Calibri"/>
      <scheme val="minor"/>
    </font>
    <font>
      <sz val="16"/>
      <color theme="0"/>
      <name val="Calibri"/>
      <scheme val="minor"/>
    </font>
    <font>
      <sz val="32"/>
      <color theme="1"/>
      <name val="Calibri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scheme val="minor"/>
    </font>
    <font>
      <sz val="11"/>
      <name val="Calibri"/>
      <scheme val="minor"/>
    </font>
    <font>
      <b/>
      <u/>
      <sz val="16"/>
      <color theme="0"/>
      <name val="Calibri"/>
      <scheme val="minor"/>
    </font>
    <font>
      <sz val="10"/>
      <color theme="0"/>
      <name val="Calibri"/>
      <scheme val="minor"/>
    </font>
    <font>
      <i/>
      <sz val="16"/>
      <color theme="0"/>
      <name val="Calibri"/>
      <scheme val="minor"/>
    </font>
    <font>
      <b/>
      <sz val="28"/>
      <color theme="0"/>
      <name val="Handwriting - Dakota"/>
    </font>
    <font>
      <b/>
      <sz val="12"/>
      <color rgb="FFFFFF00"/>
      <name val="Calibri"/>
      <scheme val="minor"/>
    </font>
    <font>
      <sz val="11"/>
      <color rgb="FF00610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sz val="12"/>
      <color rgb="FFFFFF0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i/>
      <sz val="12"/>
      <color rgb="FFFFFF00"/>
      <name val="Calibri"/>
      <family val="2"/>
      <scheme val="minor"/>
    </font>
    <font>
      <sz val="36"/>
      <color theme="0"/>
      <name val="Academy Engraved LET"/>
    </font>
    <font>
      <sz val="32"/>
      <color theme="0"/>
      <name val="Calibri"/>
      <scheme val="minor"/>
    </font>
    <font>
      <b/>
      <u/>
      <sz val="24"/>
      <color theme="1"/>
      <name val="Calibri"/>
      <scheme val="minor"/>
    </font>
    <font>
      <b/>
      <sz val="72"/>
      <color rgb="FFFF0000"/>
      <name val="Calibri"/>
      <scheme val="minor"/>
    </font>
    <font>
      <b/>
      <sz val="12"/>
      <color theme="0"/>
      <name val="Calibri"/>
      <family val="2"/>
      <scheme val="minor"/>
    </font>
    <font>
      <i/>
      <sz val="12"/>
      <color rgb="FFFF0000"/>
      <name val="Calibri"/>
      <scheme val="minor"/>
    </font>
    <font>
      <i/>
      <sz val="12"/>
      <color theme="1"/>
      <name val="Calibri"/>
      <scheme val="minor"/>
    </font>
    <font>
      <i/>
      <sz val="11"/>
      <color theme="0"/>
      <name val="Calibri"/>
      <scheme val="minor"/>
    </font>
    <font>
      <u/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333333"/>
      <name val="Inherit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i/>
      <sz val="24"/>
      <color theme="0"/>
      <name val="Mistral"/>
      <family val="4"/>
    </font>
    <font>
      <i/>
      <sz val="24"/>
      <color rgb="FFCCFFCC"/>
      <name val="Mistral"/>
    </font>
    <font>
      <sz val="24"/>
      <color theme="0"/>
      <name val="Academy Engraved LET"/>
    </font>
    <font>
      <sz val="24"/>
      <color theme="1"/>
      <name val="Academy Engraved LET"/>
    </font>
    <font>
      <sz val="11"/>
      <color rgb="FF333333"/>
      <name val="Calibri"/>
      <scheme val="minor"/>
    </font>
    <font>
      <sz val="18"/>
      <color rgb="FFFFFF00"/>
      <name val="Calibri"/>
      <scheme val="minor"/>
    </font>
    <font>
      <b/>
      <sz val="18"/>
      <color rgb="FFFFFF00"/>
      <name val="Calibri"/>
      <scheme val="minor"/>
    </font>
    <font>
      <b/>
      <u/>
      <sz val="18"/>
      <color rgb="FFFFFF00"/>
      <name val="Calibri"/>
      <scheme val="minor"/>
    </font>
    <font>
      <i/>
      <sz val="18"/>
      <color rgb="FFFFFF00"/>
      <name val="Calibri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17B05A"/>
        <bgColor indexed="64"/>
      </patternFill>
    </fill>
    <fill>
      <patternFill patternType="solid">
        <fgColor rgb="FFFFEB9C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rgb="FF000000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3158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7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10" borderId="19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164" fontId="0" fillId="2" borderId="9" xfId="0" applyNumberFormat="1" applyFill="1" applyBorder="1" applyAlignment="1">
      <alignment horizontal="center"/>
    </xf>
    <xf numFmtId="0" fontId="0" fillId="2" borderId="9" xfId="0" applyFill="1" applyBorder="1"/>
    <xf numFmtId="164" fontId="0" fillId="2" borderId="9" xfId="0" applyNumberFormat="1" applyFill="1" applyBorder="1"/>
    <xf numFmtId="164" fontId="0" fillId="2" borderId="2" xfId="0" applyNumberFormat="1" applyFill="1" applyBorder="1"/>
    <xf numFmtId="0" fontId="6" fillId="4" borderId="7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ont="1" applyFill="1" applyBorder="1"/>
    <xf numFmtId="0" fontId="13" fillId="6" borderId="5" xfId="0" applyFont="1" applyFill="1" applyBorder="1" applyAlignment="1">
      <alignment horizontal="center" wrapText="1"/>
    </xf>
    <xf numFmtId="0" fontId="13" fillId="6" borderId="4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164" fontId="13" fillId="6" borderId="9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0" fontId="9" fillId="5" borderId="0" xfId="0" applyFont="1" applyFill="1" applyAlignment="1">
      <alignment vertical="center"/>
    </xf>
    <xf numFmtId="0" fontId="0" fillId="7" borderId="0" xfId="0" applyFill="1" applyBorder="1"/>
    <xf numFmtId="0" fontId="0" fillId="7" borderId="3" xfId="0" applyFill="1" applyBorder="1"/>
    <xf numFmtId="0" fontId="10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0" fillId="0" borderId="0" xfId="0" quotePrefix="1" applyFont="1" applyAlignment="1">
      <alignment vertical="center"/>
    </xf>
    <xf numFmtId="0" fontId="30" fillId="5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1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horizontal="right" vertical="center"/>
    </xf>
    <xf numFmtId="0" fontId="33" fillId="5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1" fillId="5" borderId="0" xfId="0" applyFont="1" applyFill="1" applyBorder="1" applyAlignment="1">
      <alignment horizontal="right" vertical="center"/>
    </xf>
    <xf numFmtId="0" fontId="34" fillId="5" borderId="0" xfId="0" applyFont="1" applyFill="1" applyAlignment="1">
      <alignment vertical="center"/>
    </xf>
    <xf numFmtId="0" fontId="32" fillId="5" borderId="0" xfId="0" applyFont="1" applyFill="1" applyBorder="1" applyAlignment="1">
      <alignment vertical="center"/>
    </xf>
    <xf numFmtId="0" fontId="31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vertical="center"/>
    </xf>
    <xf numFmtId="0" fontId="34" fillId="5" borderId="0" xfId="0" applyFont="1" applyFill="1" applyBorder="1" applyAlignment="1">
      <alignment vertical="center"/>
    </xf>
    <xf numFmtId="0" fontId="35" fillId="5" borderId="0" xfId="0" applyFont="1" applyFill="1" applyBorder="1" applyAlignment="1">
      <alignment vertical="center"/>
    </xf>
    <xf numFmtId="0" fontId="37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right" vertical="center"/>
    </xf>
    <xf numFmtId="0" fontId="15" fillId="5" borderId="0" xfId="0" applyFont="1" applyFill="1" applyAlignment="1">
      <alignment horizontal="center" vertical="center"/>
    </xf>
    <xf numFmtId="0" fontId="38" fillId="5" borderId="0" xfId="0" applyFont="1" applyFill="1" applyAlignment="1">
      <alignment vertical="center"/>
    </xf>
    <xf numFmtId="0" fontId="38" fillId="5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0" fillId="0" borderId="0" xfId="0" quotePrefix="1" applyFont="1"/>
    <xf numFmtId="0" fontId="0" fillId="0" borderId="0" xfId="0" quotePrefix="1" applyFon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12" borderId="1" xfId="0" quotePrefix="1" applyNumberFormat="1" applyFill="1" applyBorder="1" applyAlignment="1">
      <alignment horizontal="center"/>
    </xf>
    <xf numFmtId="49" fontId="0" fillId="12" borderId="1" xfId="0" applyNumberFormat="1" applyFill="1" applyBorder="1" applyAlignment="1">
      <alignment horizontal="center"/>
    </xf>
    <xf numFmtId="49" fontId="0" fillId="12" borderId="8" xfId="0" applyNumberFormat="1" applyFill="1" applyBorder="1" applyAlignment="1">
      <alignment horizontal="center"/>
    </xf>
    <xf numFmtId="0" fontId="3" fillId="4" borderId="8" xfId="822" applyFill="1" applyBorder="1" applyAlignment="1">
      <alignment horizontal="center"/>
    </xf>
    <xf numFmtId="165" fontId="3" fillId="4" borderId="1" xfId="822" applyNumberFormat="1" applyFill="1" applyBorder="1" applyAlignment="1">
      <alignment horizontal="center"/>
    </xf>
    <xf numFmtId="0" fontId="15" fillId="5" borderId="0" xfId="0" applyFont="1" applyFill="1" applyBorder="1" applyAlignment="1">
      <alignment horizontal="center" vertical="center"/>
    </xf>
    <xf numFmtId="0" fontId="0" fillId="3" borderId="0" xfId="0" applyFill="1"/>
    <xf numFmtId="0" fontId="43" fillId="5" borderId="0" xfId="0" applyFont="1" applyFill="1" applyBorder="1" applyAlignment="1">
      <alignment vertical="center"/>
    </xf>
    <xf numFmtId="0" fontId="33" fillId="5" borderId="5" xfId="0" applyFont="1" applyFill="1" applyBorder="1" applyAlignment="1">
      <alignment horizontal="right" vertical="center"/>
    </xf>
    <xf numFmtId="0" fontId="33" fillId="5" borderId="4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vertical="center"/>
    </xf>
    <xf numFmtId="0" fontId="33" fillId="5" borderId="4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32" fillId="5" borderId="4" xfId="0" applyFont="1" applyFill="1" applyBorder="1" applyAlignment="1">
      <alignment vertical="center"/>
    </xf>
    <xf numFmtId="0" fontId="42" fillId="5" borderId="14" xfId="0" applyFont="1" applyFill="1" applyBorder="1" applyAlignment="1">
      <alignment vertical="center" wrapText="1"/>
    </xf>
    <xf numFmtId="0" fontId="31" fillId="5" borderId="11" xfId="0" applyFont="1" applyFill="1" applyBorder="1" applyAlignment="1">
      <alignment vertical="center"/>
    </xf>
    <xf numFmtId="0" fontId="42" fillId="5" borderId="4" xfId="0" applyFont="1" applyFill="1" applyBorder="1" applyAlignment="1">
      <alignment vertical="center" wrapText="1"/>
    </xf>
    <xf numFmtId="0" fontId="24" fillId="5" borderId="4" xfId="0" applyFont="1" applyFill="1" applyBorder="1" applyAlignment="1">
      <alignment vertical="center"/>
    </xf>
    <xf numFmtId="0" fontId="21" fillId="5" borderId="4" xfId="0" applyFont="1" applyFill="1" applyBorder="1" applyAlignment="1">
      <alignment vertical="center"/>
    </xf>
    <xf numFmtId="0" fontId="38" fillId="5" borderId="4" xfId="0" applyFont="1" applyFill="1" applyBorder="1" applyAlignment="1">
      <alignment vertical="center"/>
    </xf>
    <xf numFmtId="0" fontId="38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33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32" fillId="5" borderId="14" xfId="0" applyFont="1" applyFill="1" applyBorder="1" applyAlignment="1">
      <alignment vertical="center"/>
    </xf>
    <xf numFmtId="0" fontId="33" fillId="5" borderId="0" xfId="0" applyFont="1" applyFill="1" applyAlignment="1">
      <alignment horizontal="right" vertical="center"/>
    </xf>
    <xf numFmtId="168" fontId="0" fillId="5" borderId="11" xfId="0" applyNumberFormat="1" applyFill="1" applyBorder="1" applyAlignment="1">
      <alignment vertical="center"/>
    </xf>
    <xf numFmtId="168" fontId="0" fillId="5" borderId="12" xfId="0" applyNumberFormat="1" applyFill="1" applyBorder="1" applyAlignment="1">
      <alignment vertical="center"/>
    </xf>
    <xf numFmtId="0" fontId="44" fillId="5" borderId="12" xfId="0" applyFont="1" applyFill="1" applyBorder="1" applyAlignment="1">
      <alignment horizontal="right" vertical="center" wrapText="1"/>
    </xf>
    <xf numFmtId="167" fontId="0" fillId="5" borderId="4" xfId="0" applyNumberFormat="1" applyFill="1" applyBorder="1" applyAlignment="1">
      <alignment horizontal="center" vertical="center"/>
    </xf>
    <xf numFmtId="167" fontId="0" fillId="5" borderId="4" xfId="0" applyNumberFormat="1" applyFill="1" applyBorder="1" applyAlignment="1">
      <alignment vertical="center"/>
    </xf>
    <xf numFmtId="167" fontId="0" fillId="5" borderId="5" xfId="0" applyNumberFormat="1" applyFill="1" applyBorder="1" applyAlignment="1">
      <alignment vertical="center"/>
    </xf>
    <xf numFmtId="0" fontId="45" fillId="0" borderId="0" xfId="0" applyFont="1" applyAlignment="1">
      <alignment horizontal="center"/>
    </xf>
    <xf numFmtId="0" fontId="29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31" fillId="5" borderId="0" xfId="0" applyFont="1" applyFill="1" applyAlignment="1">
      <alignment horizontal="left" vertical="center"/>
    </xf>
    <xf numFmtId="170" fontId="29" fillId="5" borderId="6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41" fillId="5" borderId="0" xfId="0" applyFont="1" applyFill="1" applyBorder="1" applyAlignment="1">
      <alignment vertical="center"/>
    </xf>
    <xf numFmtId="0" fontId="0" fillId="2" borderId="0" xfId="0" quotePrefix="1" applyFont="1" applyFill="1" applyBorder="1" applyAlignment="1">
      <alignment horizontal="center" wrapText="1"/>
    </xf>
    <xf numFmtId="0" fontId="0" fillId="2" borderId="0" xfId="0" quotePrefix="1" applyFill="1" applyBorder="1" applyAlignment="1">
      <alignment horizontal="center" wrapText="1"/>
    </xf>
    <xf numFmtId="0" fontId="19" fillId="5" borderId="0" xfId="0" applyFont="1" applyFill="1" applyBorder="1" applyAlignment="1">
      <alignment horizontal="center" vertical="center"/>
    </xf>
    <xf numFmtId="49" fontId="0" fillId="0" borderId="0" xfId="0" applyNumberFormat="1"/>
    <xf numFmtId="0" fontId="4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9" fillId="0" borderId="0" xfId="0" applyFont="1"/>
    <xf numFmtId="0" fontId="46" fillId="0" borderId="0" xfId="0" applyFont="1"/>
    <xf numFmtId="0" fontId="0" fillId="11" borderId="0" xfId="0" applyFill="1" applyBorder="1"/>
    <xf numFmtId="0" fontId="0" fillId="11" borderId="0" xfId="0" applyFill="1"/>
    <xf numFmtId="0" fontId="0" fillId="0" borderId="0" xfId="0" applyAlignment="1">
      <alignment horizontal="left" vertical="center" indent="1"/>
    </xf>
    <xf numFmtId="0" fontId="51" fillId="0" borderId="0" xfId="0" applyFont="1" applyAlignment="1">
      <alignment horizontal="left" vertical="center" indent="1"/>
    </xf>
    <xf numFmtId="0" fontId="47" fillId="0" borderId="0" xfId="0" applyFont="1"/>
    <xf numFmtId="0" fontId="47" fillId="0" borderId="0" xfId="0" applyFont="1" applyAlignment="1">
      <alignment vertical="center"/>
    </xf>
    <xf numFmtId="49" fontId="47" fillId="0" borderId="0" xfId="0" applyNumberFormat="1" applyFont="1"/>
    <xf numFmtId="0" fontId="14" fillId="0" borderId="0" xfId="0" applyFont="1"/>
    <xf numFmtId="0" fontId="49" fillId="0" borderId="0" xfId="0" applyFont="1" applyFill="1"/>
    <xf numFmtId="0" fontId="26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0" fillId="0" borderId="0" xfId="0" applyFont="1" applyFill="1" applyBorder="1"/>
    <xf numFmtId="49" fontId="0" fillId="0" borderId="0" xfId="0" applyNumberFormat="1" applyFill="1" applyBorder="1" applyAlignment="1">
      <alignment horizontal="left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0" fillId="8" borderId="0" xfId="645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0" fontId="0" fillId="11" borderId="2" xfId="0" applyFill="1" applyBorder="1"/>
    <xf numFmtId="164" fontId="0" fillId="2" borderId="3" xfId="0" applyNumberFormat="1" applyFill="1" applyBorder="1"/>
    <xf numFmtId="0" fontId="52" fillId="14" borderId="18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vertical="center"/>
    </xf>
    <xf numFmtId="0" fontId="32" fillId="5" borderId="6" xfId="0" applyFont="1" applyFill="1" applyBorder="1" applyAlignment="1">
      <alignment vertical="center"/>
    </xf>
    <xf numFmtId="0" fontId="0" fillId="11" borderId="9" xfId="0" applyFill="1" applyBorder="1"/>
    <xf numFmtId="0" fontId="0" fillId="2" borderId="10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9" fillId="5" borderId="33" xfId="0" applyFont="1" applyFill="1" applyBorder="1" applyAlignment="1">
      <alignment vertical="center"/>
    </xf>
    <xf numFmtId="0" fontId="20" fillId="8" borderId="0" xfId="645"/>
    <xf numFmtId="0" fontId="0" fillId="13" borderId="2" xfId="0" applyFill="1" applyBorder="1"/>
    <xf numFmtId="0" fontId="10" fillId="5" borderId="6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left"/>
    </xf>
    <xf numFmtId="0" fontId="20" fillId="8" borderId="0" xfId="645" applyFont="1"/>
    <xf numFmtId="0" fontId="20" fillId="8" borderId="0" xfId="645" applyFont="1" applyAlignment="1">
      <alignment horizontal="center" vertical="center"/>
    </xf>
    <xf numFmtId="0" fontId="53" fillId="9" borderId="0" xfId="646" applyFont="1"/>
    <xf numFmtId="0" fontId="53" fillId="9" borderId="0" xfId="646" applyFont="1" applyAlignment="1">
      <alignment horizontal="center" vertical="center"/>
    </xf>
    <xf numFmtId="164" fontId="53" fillId="9" borderId="0" xfId="646" applyNumberFormat="1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11" fillId="5" borderId="33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 wrapText="1"/>
    </xf>
    <xf numFmtId="0" fontId="13" fillId="6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164" fontId="13" fillId="6" borderId="2" xfId="0" applyNumberFormat="1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2" borderId="0" xfId="0" applyNumberForma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164" fontId="0" fillId="2" borderId="0" xfId="0" applyNumberFormat="1" applyFill="1" applyBorder="1" applyAlignment="1">
      <alignment horizontal="center"/>
    </xf>
    <xf numFmtId="0" fontId="0" fillId="2" borderId="11" xfId="0" applyFill="1" applyBorder="1"/>
    <xf numFmtId="0" fontId="0" fillId="2" borderId="9" xfId="0" applyFill="1" applyBorder="1" applyAlignment="1">
      <alignment horizontal="center" wrapText="1"/>
    </xf>
    <xf numFmtId="164" fontId="20" fillId="8" borderId="0" xfId="645" applyNumberFormat="1" applyAlignment="1">
      <alignment horizontal="center" vertical="center"/>
    </xf>
    <xf numFmtId="1" fontId="20" fillId="8" borderId="0" xfId="645" applyNumberFormat="1" applyAlignment="1">
      <alignment horizontal="center" vertical="center"/>
    </xf>
    <xf numFmtId="0" fontId="52" fillId="15" borderId="0" xfId="0" applyFont="1" applyFill="1" applyBorder="1" applyAlignment="1">
      <alignment horizontal="center" vertical="center"/>
    </xf>
    <xf numFmtId="0" fontId="52" fillId="15" borderId="18" xfId="0" applyFont="1" applyFill="1" applyBorder="1" applyAlignment="1">
      <alignment horizontal="center" vertical="center"/>
    </xf>
    <xf numFmtId="0" fontId="24" fillId="5" borderId="33" xfId="0" applyFont="1" applyFill="1" applyBorder="1" applyAlignment="1">
      <alignment vertical="center"/>
    </xf>
    <xf numFmtId="0" fontId="20" fillId="8" borderId="0" xfId="645" applyAlignment="1">
      <alignment horizontal="center"/>
    </xf>
    <xf numFmtId="0" fontId="12" fillId="11" borderId="0" xfId="0" applyFont="1" applyFill="1" applyBorder="1"/>
    <xf numFmtId="0" fontId="0" fillId="7" borderId="12" xfId="0" applyFill="1" applyBorder="1"/>
    <xf numFmtId="0" fontId="0" fillId="7" borderId="2" xfId="0" applyFill="1" applyBorder="1"/>
    <xf numFmtId="0" fontId="0" fillId="11" borderId="0" xfId="0" applyFont="1" applyFill="1" applyBorder="1"/>
    <xf numFmtId="0" fontId="0" fillId="11" borderId="2" xfId="0" applyFont="1" applyFill="1" applyBorder="1"/>
    <xf numFmtId="0" fontId="0" fillId="2" borderId="9" xfId="0" quotePrefix="1" applyFill="1" applyBorder="1" applyAlignment="1">
      <alignment horizontal="center"/>
    </xf>
    <xf numFmtId="0" fontId="20" fillId="0" borderId="0" xfId="645" applyFill="1"/>
    <xf numFmtId="0" fontId="20" fillId="0" borderId="0" xfId="645" applyFill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32" fillId="5" borderId="13" xfId="0" applyFont="1" applyFill="1" applyBorder="1" applyAlignment="1">
      <alignment vertical="center"/>
    </xf>
    <xf numFmtId="164" fontId="20" fillId="8" borderId="0" xfId="645" applyNumberFormat="1" applyAlignment="1">
      <alignment horizontal="center"/>
    </xf>
    <xf numFmtId="0" fontId="33" fillId="5" borderId="15" xfId="0" applyFont="1" applyFill="1" applyBorder="1" applyAlignment="1">
      <alignment horizontal="right" vertical="center"/>
    </xf>
    <xf numFmtId="0" fontId="31" fillId="5" borderId="6" xfId="0" applyFont="1" applyFill="1" applyBorder="1" applyAlignment="1">
      <alignment horizontal="left" vertical="center"/>
    </xf>
    <xf numFmtId="0" fontId="0" fillId="2" borderId="0" xfId="0" quotePrefix="1" applyFont="1" applyFill="1" applyBorder="1" applyAlignment="1">
      <alignment horizontal="center"/>
    </xf>
    <xf numFmtId="0" fontId="0" fillId="7" borderId="14" xfId="0" applyFill="1" applyBorder="1"/>
    <xf numFmtId="0" fontId="0" fillId="2" borderId="2" xfId="0" quotePrefix="1" applyFont="1" applyFill="1" applyBorder="1" applyAlignment="1">
      <alignment horizontal="center" wrapText="1"/>
    </xf>
    <xf numFmtId="0" fontId="0" fillId="2" borderId="3" xfId="0" quotePrefix="1" applyFill="1" applyBorder="1" applyAlignment="1">
      <alignment horizontal="center" wrapText="1"/>
    </xf>
    <xf numFmtId="0" fontId="7" fillId="11" borderId="2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164" fontId="0" fillId="2" borderId="0" xfId="0" applyNumberFormat="1" applyFill="1" applyBorder="1"/>
    <xf numFmtId="0" fontId="12" fillId="11" borderId="2" xfId="0" applyFont="1" applyFill="1" applyBorder="1"/>
    <xf numFmtId="0" fontId="54" fillId="16" borderId="0" xfId="987"/>
    <xf numFmtId="0" fontId="0" fillId="0" borderId="0" xfId="0" quotePrefix="1"/>
    <xf numFmtId="0" fontId="20" fillId="8" borderId="0" xfId="645" quotePrefix="1" applyAlignment="1">
      <alignment horizontal="center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33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2" xfId="0" quotePrefix="1" applyFill="1" applyBorder="1"/>
    <xf numFmtId="167" fontId="0" fillId="2" borderId="3" xfId="0" applyNumberFormat="1" applyFill="1" applyBorder="1"/>
    <xf numFmtId="2" fontId="0" fillId="2" borderId="3" xfId="0" applyNumberFormat="1" applyFill="1" applyBorder="1"/>
    <xf numFmtId="0" fontId="52" fillId="5" borderId="0" xfId="0" applyFont="1" applyFill="1" applyBorder="1" applyAlignment="1">
      <alignment horizontal="center" vertical="center"/>
    </xf>
    <xf numFmtId="0" fontId="55" fillId="10" borderId="0" xfId="753" applyFont="1" applyBorder="1" applyAlignment="1">
      <alignment horizontal="center"/>
    </xf>
    <xf numFmtId="0" fontId="47" fillId="2" borderId="0" xfId="0" applyFont="1" applyFill="1" applyBorder="1" applyAlignment="1">
      <alignment horizontal="center"/>
    </xf>
    <xf numFmtId="0" fontId="47" fillId="10" borderId="0" xfId="753" applyFont="1" applyBorder="1" applyAlignment="1">
      <alignment horizontal="center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Alignment="1">
      <alignment horizontal="center"/>
    </xf>
    <xf numFmtId="0" fontId="20" fillId="8" borderId="0" xfId="645" applyAlignment="1">
      <alignment horizontal="center" vertical="center"/>
    </xf>
    <xf numFmtId="0" fontId="20" fillId="8" borderId="0" xfId="645"/>
    <xf numFmtId="0" fontId="52" fillId="14" borderId="7" xfId="0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0" fontId="56" fillId="5" borderId="0" xfId="0" applyFont="1" applyFill="1" applyBorder="1" applyAlignment="1">
      <alignment horizontal="center" vertical="center"/>
    </xf>
    <xf numFmtId="0" fontId="58" fillId="5" borderId="0" xfId="0" applyFont="1" applyFill="1" applyAlignment="1">
      <alignment vertical="center"/>
    </xf>
    <xf numFmtId="0" fontId="58" fillId="5" borderId="0" xfId="0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169" fontId="52" fillId="17" borderId="18" xfId="0" applyNumberFormat="1" applyFont="1" applyFill="1" applyBorder="1" applyAlignment="1">
      <alignment horizontal="center" vertical="center"/>
    </xf>
    <xf numFmtId="1" fontId="52" fillId="17" borderId="18" xfId="0" applyNumberFormat="1" applyFont="1" applyFill="1" applyBorder="1" applyAlignment="1">
      <alignment horizontal="center" vertical="center"/>
    </xf>
    <xf numFmtId="0" fontId="52" fillId="17" borderId="18" xfId="0" applyFont="1" applyFill="1" applyBorder="1" applyAlignment="1">
      <alignment horizontal="center" vertical="center"/>
    </xf>
    <xf numFmtId="1" fontId="52" fillId="17" borderId="8" xfId="0" applyNumberFormat="1" applyFont="1" applyFill="1" applyBorder="1" applyAlignment="1">
      <alignment horizontal="center" vertical="center"/>
    </xf>
    <xf numFmtId="0" fontId="52" fillId="17" borderId="29" xfId="0" applyFont="1" applyFill="1" applyBorder="1" applyAlignment="1">
      <alignment horizontal="center" vertical="center"/>
    </xf>
    <xf numFmtId="166" fontId="52" fillId="17" borderId="29" xfId="0" applyNumberFormat="1" applyFont="1" applyFill="1" applyBorder="1" applyAlignment="1">
      <alignment horizontal="center" vertical="center"/>
    </xf>
    <xf numFmtId="170" fontId="52" fillId="17" borderId="18" xfId="0" applyNumberFormat="1" applyFont="1" applyFill="1" applyBorder="1" applyAlignment="1">
      <alignment horizontal="center" vertical="center"/>
    </xf>
    <xf numFmtId="169" fontId="52" fillId="17" borderId="7" xfId="0" applyNumberFormat="1" applyFont="1" applyFill="1" applyBorder="1" applyAlignment="1">
      <alignment horizontal="center" vertical="center"/>
    </xf>
    <xf numFmtId="0" fontId="44" fillId="5" borderId="33" xfId="0" applyFont="1" applyFill="1" applyBorder="1" applyAlignment="1">
      <alignment horizontal="center" vertical="center"/>
    </xf>
    <xf numFmtId="167" fontId="0" fillId="5" borderId="33" xfId="0" applyNumberFormat="1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0" xfId="0" applyFont="1" applyAlignment="1">
      <alignment horizontal="left" vertical="center" indent="1"/>
    </xf>
    <xf numFmtId="0" fontId="60" fillId="0" borderId="0" xfId="0" applyFont="1" applyAlignment="1">
      <alignment horizontal="left" vertical="center" indent="1"/>
    </xf>
    <xf numFmtId="0" fontId="54" fillId="16" borderId="0" xfId="987" applyAlignment="1">
      <alignment horizontal="center"/>
    </xf>
    <xf numFmtId="0" fontId="12" fillId="18" borderId="0" xfId="0" applyFont="1" applyFill="1"/>
    <xf numFmtId="0" fontId="0" fillId="11" borderId="2" xfId="0" quotePrefix="1" applyFont="1" applyFill="1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173" fontId="0" fillId="0" borderId="0" xfId="0" applyNumberFormat="1"/>
    <xf numFmtId="0" fontId="0" fillId="2" borderId="0" xfId="0" applyFill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0" borderId="0" xfId="0" applyFont="1"/>
    <xf numFmtId="0" fontId="3" fillId="4" borderId="1" xfId="31459" applyFill="1" applyBorder="1" applyAlignment="1">
      <alignment horizontal="center"/>
    </xf>
    <xf numFmtId="0" fontId="52" fillId="15" borderId="0" xfId="0" applyFont="1" applyFill="1" applyBorder="1" applyAlignment="1">
      <alignment horizontal="center" vertical="center"/>
    </xf>
    <xf numFmtId="0" fontId="52" fillId="15" borderId="3" xfId="0" applyFont="1" applyFill="1" applyBorder="1" applyAlignment="1">
      <alignment horizontal="center" vertical="center"/>
    </xf>
    <xf numFmtId="0" fontId="52" fillId="15" borderId="28" xfId="0" applyFont="1" applyFill="1" applyBorder="1" applyAlignment="1">
      <alignment horizontal="center" vertical="center"/>
    </xf>
    <xf numFmtId="0" fontId="52" fillId="15" borderId="29" xfId="0" applyFont="1" applyFill="1" applyBorder="1" applyAlignment="1">
      <alignment horizontal="center" vertical="center"/>
    </xf>
    <xf numFmtId="2" fontId="52" fillId="15" borderId="28" xfId="0" applyNumberFormat="1" applyFont="1" applyFill="1" applyBorder="1" applyAlignment="1">
      <alignment horizontal="center" vertical="center"/>
    </xf>
    <xf numFmtId="2" fontId="52" fillId="15" borderId="22" xfId="0" applyNumberFormat="1" applyFont="1" applyFill="1" applyBorder="1" applyAlignment="1">
      <alignment horizontal="center" vertical="center"/>
    </xf>
    <xf numFmtId="0" fontId="56" fillId="5" borderId="12" xfId="0" applyFont="1" applyFill="1" applyBorder="1" applyAlignment="1">
      <alignment horizontal="center" vertical="center"/>
    </xf>
    <xf numFmtId="0" fontId="56" fillId="5" borderId="14" xfId="0" applyFont="1" applyFill="1" applyBorder="1" applyAlignment="1">
      <alignment horizontal="center" vertical="center"/>
    </xf>
    <xf numFmtId="0" fontId="52" fillId="17" borderId="28" xfId="0" applyFont="1" applyFill="1" applyBorder="1" applyAlignment="1">
      <alignment horizontal="center" vertical="center"/>
    </xf>
    <xf numFmtId="0" fontId="52" fillId="17" borderId="29" xfId="0" applyFont="1" applyFill="1" applyBorder="1" applyAlignment="1">
      <alignment horizontal="center" vertical="center"/>
    </xf>
    <xf numFmtId="0" fontId="52" fillId="14" borderId="28" xfId="0" applyFont="1" applyFill="1" applyBorder="1" applyAlignment="1">
      <alignment horizontal="center" vertical="center"/>
    </xf>
    <xf numFmtId="0" fontId="52" fillId="14" borderId="32" xfId="0" applyFont="1" applyFill="1" applyBorder="1" applyAlignment="1">
      <alignment horizontal="center" vertical="center"/>
    </xf>
    <xf numFmtId="0" fontId="52" fillId="14" borderId="29" xfId="0" applyFont="1" applyFill="1" applyBorder="1" applyAlignment="1">
      <alignment horizontal="center" vertical="center"/>
    </xf>
    <xf numFmtId="0" fontId="52" fillId="15" borderId="32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71" fontId="52" fillId="17" borderId="20" xfId="0" applyNumberFormat="1" applyFont="1" applyFill="1" applyBorder="1" applyAlignment="1">
      <alignment horizontal="center" vertical="center"/>
    </xf>
    <xf numFmtId="171" fontId="52" fillId="17" borderId="32" xfId="0" applyNumberFormat="1" applyFont="1" applyFill="1" applyBorder="1" applyAlignment="1">
      <alignment horizontal="center" vertical="center"/>
    </xf>
    <xf numFmtId="171" fontId="52" fillId="17" borderId="29" xfId="0" applyNumberFormat="1" applyFont="1" applyFill="1" applyBorder="1" applyAlignment="1">
      <alignment horizontal="center" vertical="center"/>
    </xf>
    <xf numFmtId="170" fontId="52" fillId="17" borderId="30" xfId="0" applyNumberFormat="1" applyFont="1" applyFill="1" applyBorder="1" applyAlignment="1">
      <alignment horizontal="center" vertical="center"/>
    </xf>
    <xf numFmtId="170" fontId="52" fillId="17" borderId="31" xfId="0" applyNumberFormat="1" applyFont="1" applyFill="1" applyBorder="1" applyAlignment="1">
      <alignment horizontal="center" vertical="center"/>
    </xf>
    <xf numFmtId="0" fontId="52" fillId="14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61" fillId="5" borderId="34" xfId="0" applyFont="1" applyFill="1" applyBorder="1" applyAlignment="1">
      <alignment horizontal="center" vertical="center" wrapText="1"/>
    </xf>
    <xf numFmtId="0" fontId="61" fillId="5" borderId="35" xfId="0" applyFont="1" applyFill="1" applyBorder="1" applyAlignment="1">
      <alignment horizontal="center" vertical="center" wrapText="1"/>
    </xf>
    <xf numFmtId="0" fontId="61" fillId="5" borderId="36" xfId="0" applyFont="1" applyFill="1" applyBorder="1" applyAlignment="1">
      <alignment horizontal="center" vertical="center" wrapText="1"/>
    </xf>
    <xf numFmtId="0" fontId="61" fillId="5" borderId="37" xfId="0" applyFont="1" applyFill="1" applyBorder="1" applyAlignment="1">
      <alignment horizontal="center" vertical="center" wrapText="1"/>
    </xf>
    <xf numFmtId="0" fontId="61" fillId="5" borderId="0" xfId="0" applyFont="1" applyFill="1" applyBorder="1" applyAlignment="1">
      <alignment horizontal="center" vertical="center" wrapText="1"/>
    </xf>
    <xf numFmtId="0" fontId="61" fillId="5" borderId="38" xfId="0" applyFont="1" applyFill="1" applyBorder="1" applyAlignment="1">
      <alignment horizontal="center" vertical="center" wrapText="1"/>
    </xf>
    <xf numFmtId="0" fontId="61" fillId="5" borderId="39" xfId="0" applyFont="1" applyFill="1" applyBorder="1" applyAlignment="1">
      <alignment horizontal="center" vertical="center" wrapText="1"/>
    </xf>
    <xf numFmtId="0" fontId="61" fillId="5" borderId="40" xfId="0" applyFont="1" applyFill="1" applyBorder="1" applyAlignment="1">
      <alignment horizontal="center" vertical="center" wrapText="1"/>
    </xf>
    <xf numFmtId="0" fontId="61" fillId="5" borderId="41" xfId="0" applyFont="1" applyFill="1" applyBorder="1" applyAlignment="1">
      <alignment horizontal="center" vertical="center" wrapText="1"/>
    </xf>
    <xf numFmtId="171" fontId="52" fillId="17" borderId="28" xfId="0" applyNumberFormat="1" applyFont="1" applyFill="1" applyBorder="1" applyAlignment="1">
      <alignment horizontal="center" vertical="center"/>
    </xf>
    <xf numFmtId="171" fontId="52" fillId="17" borderId="28" xfId="0" applyNumberFormat="1" applyFont="1" applyFill="1" applyBorder="1" applyAlignment="1">
      <alignment horizontal="center" vertical="center" wrapText="1"/>
    </xf>
    <xf numFmtId="171" fontId="52" fillId="17" borderId="29" xfId="0" applyNumberFormat="1" applyFont="1" applyFill="1" applyBorder="1" applyAlignment="1">
      <alignment horizontal="center" vertical="center" wrapText="1"/>
    </xf>
    <xf numFmtId="0" fontId="52" fillId="17" borderId="25" xfId="0" applyFont="1" applyFill="1" applyBorder="1" applyAlignment="1">
      <alignment horizontal="center" vertical="center"/>
    </xf>
    <xf numFmtId="0" fontId="52" fillId="17" borderId="27" xfId="0" applyFont="1" applyFill="1" applyBorder="1" applyAlignment="1">
      <alignment horizontal="center" vertical="center"/>
    </xf>
    <xf numFmtId="0" fontId="52" fillId="17" borderId="20" xfId="0" applyFont="1" applyFill="1" applyBorder="1" applyAlignment="1">
      <alignment horizontal="center" vertical="center"/>
    </xf>
    <xf numFmtId="0" fontId="52" fillId="17" borderId="22" xfId="0" applyFont="1" applyFill="1" applyBorder="1" applyAlignment="1">
      <alignment horizontal="center" vertical="center"/>
    </xf>
    <xf numFmtId="0" fontId="44" fillId="5" borderId="4" xfId="0" applyFont="1" applyFill="1" applyBorder="1" applyAlignment="1">
      <alignment horizontal="right" vertical="center"/>
    </xf>
    <xf numFmtId="171" fontId="52" fillId="17" borderId="25" xfId="0" applyNumberFormat="1" applyFont="1" applyFill="1" applyBorder="1" applyAlignment="1">
      <alignment horizontal="center" vertical="center"/>
    </xf>
    <xf numFmtId="172" fontId="52" fillId="17" borderId="28" xfId="0" applyNumberFormat="1" applyFont="1" applyFill="1" applyBorder="1" applyAlignment="1">
      <alignment horizontal="center" vertical="center"/>
    </xf>
    <xf numFmtId="172" fontId="52" fillId="17" borderId="29" xfId="0" applyNumberFormat="1" applyFont="1" applyFill="1" applyBorder="1" applyAlignment="1">
      <alignment horizontal="center" vertical="center"/>
    </xf>
    <xf numFmtId="0" fontId="20" fillId="8" borderId="0" xfId="645" applyFont="1" applyAlignment="1">
      <alignment horizontal="left"/>
    </xf>
    <xf numFmtId="0" fontId="39" fillId="12" borderId="7" xfId="0" applyFont="1" applyFill="1" applyBorder="1" applyAlignment="1">
      <alignment horizontal="center"/>
    </xf>
    <xf numFmtId="0" fontId="39" fillId="1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3" fillId="6" borderId="1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40" fillId="11" borderId="20" xfId="0" applyFont="1" applyFill="1" applyBorder="1" applyAlignment="1">
      <alignment horizontal="center" vertical="center" wrapText="1"/>
    </xf>
    <xf numFmtId="0" fontId="40" fillId="11" borderId="21" xfId="0" applyFont="1" applyFill="1" applyBorder="1" applyAlignment="1">
      <alignment horizontal="center" vertical="center" wrapText="1"/>
    </xf>
    <xf numFmtId="0" fontId="40" fillId="11" borderId="22" xfId="0" applyFont="1" applyFill="1" applyBorder="1" applyAlignment="1">
      <alignment horizontal="center" vertical="center" wrapText="1"/>
    </xf>
    <xf numFmtId="0" fontId="40" fillId="11" borderId="23" xfId="0" applyFont="1" applyFill="1" applyBorder="1" applyAlignment="1">
      <alignment horizontal="center" vertical="center" wrapText="1"/>
    </xf>
    <xf numFmtId="0" fontId="40" fillId="11" borderId="0" xfId="0" applyFont="1" applyFill="1" applyBorder="1" applyAlignment="1">
      <alignment horizontal="center" vertical="center" wrapText="1"/>
    </xf>
    <xf numFmtId="0" fontId="40" fillId="11" borderId="24" xfId="0" applyFont="1" applyFill="1" applyBorder="1" applyAlignment="1">
      <alignment horizontal="center" vertical="center" wrapText="1"/>
    </xf>
    <xf numFmtId="0" fontId="40" fillId="11" borderId="25" xfId="0" applyFont="1" applyFill="1" applyBorder="1" applyAlignment="1">
      <alignment horizontal="center" vertical="center" wrapText="1"/>
    </xf>
    <xf numFmtId="0" fontId="40" fillId="11" borderId="26" xfId="0" applyFont="1" applyFill="1" applyBorder="1" applyAlignment="1">
      <alignment horizontal="center" vertical="center" wrapText="1"/>
    </xf>
    <xf numFmtId="0" fontId="40" fillId="11" borderId="27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</cellXfs>
  <cellStyles count="31586">
    <cellStyle name="Bad" xfId="646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49" builtinId="9" hidden="1"/>
    <cellStyle name="Followed Hyperlink" xfId="1950" builtinId="9" hidden="1"/>
    <cellStyle name="Followed Hyperlink" xfId="1951" builtinId="9" hidden="1"/>
    <cellStyle name="Followed Hyperlink" xfId="1952" builtinId="9" hidden="1"/>
    <cellStyle name="Followed Hyperlink" xfId="1953" builtinId="9" hidden="1"/>
    <cellStyle name="Followed Hyperlink" xfId="1954" builtinId="9" hidden="1"/>
    <cellStyle name="Followed Hyperlink" xfId="1955" builtinId="9" hidden="1"/>
    <cellStyle name="Followed Hyperlink" xfId="1956" builtinId="9" hidden="1"/>
    <cellStyle name="Followed Hyperlink" xfId="1957" builtinId="9" hidden="1"/>
    <cellStyle name="Followed Hyperlink" xfId="195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988" builtinId="9" hidden="1"/>
    <cellStyle name="Followed Hyperlink" xfId="163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2" builtinId="9" hidden="1"/>
    <cellStyle name="Followed Hyperlink" xfId="2933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2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8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Followed Hyperlink" xfId="3706" builtinId="9" hidden="1"/>
    <cellStyle name="Followed Hyperlink" xfId="3708" builtinId="9" hidden="1"/>
    <cellStyle name="Followed Hyperlink" xfId="3710" builtinId="9" hidden="1"/>
    <cellStyle name="Followed Hyperlink" xfId="3712" builtinId="9" hidden="1"/>
    <cellStyle name="Followed Hyperlink" xfId="3714" builtinId="9" hidden="1"/>
    <cellStyle name="Followed Hyperlink" xfId="3716" builtinId="9" hidden="1"/>
    <cellStyle name="Followed Hyperlink" xfId="3718" builtinId="9" hidden="1"/>
    <cellStyle name="Followed Hyperlink" xfId="3720" builtinId="9" hidden="1"/>
    <cellStyle name="Followed Hyperlink" xfId="3722" builtinId="9" hidden="1"/>
    <cellStyle name="Followed Hyperlink" xfId="3724" builtinId="9" hidden="1"/>
    <cellStyle name="Followed Hyperlink" xfId="3726" builtinId="9" hidden="1"/>
    <cellStyle name="Followed Hyperlink" xfId="3728" builtinId="9" hidden="1"/>
    <cellStyle name="Followed Hyperlink" xfId="3730" builtinId="9" hidden="1"/>
    <cellStyle name="Followed Hyperlink" xfId="3732" builtinId="9" hidden="1"/>
    <cellStyle name="Followed Hyperlink" xfId="3734" builtinId="9" hidden="1"/>
    <cellStyle name="Followed Hyperlink" xfId="3736" builtinId="9" hidden="1"/>
    <cellStyle name="Followed Hyperlink" xfId="3738" builtinId="9" hidden="1"/>
    <cellStyle name="Followed Hyperlink" xfId="3740" builtinId="9" hidden="1"/>
    <cellStyle name="Followed Hyperlink" xfId="3742" builtinId="9" hidden="1"/>
    <cellStyle name="Followed Hyperlink" xfId="3744" builtinId="9" hidden="1"/>
    <cellStyle name="Followed Hyperlink" xfId="3746" builtinId="9" hidden="1"/>
    <cellStyle name="Followed Hyperlink" xfId="3748" builtinId="9" hidden="1"/>
    <cellStyle name="Followed Hyperlink" xfId="3750" builtinId="9" hidden="1"/>
    <cellStyle name="Followed Hyperlink" xfId="3752" builtinId="9" hidden="1"/>
    <cellStyle name="Followed Hyperlink" xfId="3754" builtinId="9" hidden="1"/>
    <cellStyle name="Followed Hyperlink" xfId="3756" builtinId="9" hidden="1"/>
    <cellStyle name="Followed Hyperlink" xfId="3758" builtinId="9" hidden="1"/>
    <cellStyle name="Followed Hyperlink" xfId="3760" builtinId="9" hidden="1"/>
    <cellStyle name="Followed Hyperlink" xfId="3762" builtinId="9" hidden="1"/>
    <cellStyle name="Followed Hyperlink" xfId="3764" builtinId="9" hidden="1"/>
    <cellStyle name="Followed Hyperlink" xfId="3766" builtinId="9" hidden="1"/>
    <cellStyle name="Followed Hyperlink" xfId="3768" builtinId="9" hidden="1"/>
    <cellStyle name="Followed Hyperlink" xfId="3770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2" builtinId="9" hidden="1"/>
    <cellStyle name="Followed Hyperlink" xfId="3803" builtinId="9" hidden="1"/>
    <cellStyle name="Followed Hyperlink" xfId="3804" builtinId="9" hidden="1"/>
    <cellStyle name="Followed Hyperlink" xfId="3805" builtinId="9" hidden="1"/>
    <cellStyle name="Followed Hyperlink" xfId="3806" builtinId="9" hidden="1"/>
    <cellStyle name="Followed Hyperlink" xfId="3807" builtinId="9" hidden="1"/>
    <cellStyle name="Followed Hyperlink" xfId="3808" builtinId="9" hidden="1"/>
    <cellStyle name="Followed Hyperlink" xfId="3809" builtinId="9" hidden="1"/>
    <cellStyle name="Followed Hyperlink" xfId="3810" builtinId="9" hidden="1"/>
    <cellStyle name="Followed Hyperlink" xfId="3811" builtinId="9" hidden="1"/>
    <cellStyle name="Followed Hyperlink" xfId="3812" builtinId="9" hidden="1"/>
    <cellStyle name="Followed Hyperlink" xfId="3813" builtinId="9" hidden="1"/>
    <cellStyle name="Followed Hyperlink" xfId="3814" builtinId="9" hidden="1"/>
    <cellStyle name="Followed Hyperlink" xfId="3815" builtinId="9" hidden="1"/>
    <cellStyle name="Followed Hyperlink" xfId="3816" builtinId="9" hidden="1"/>
    <cellStyle name="Followed Hyperlink" xfId="3817" builtinId="9" hidden="1"/>
    <cellStyle name="Followed Hyperlink" xfId="3818" builtinId="9" hidden="1"/>
    <cellStyle name="Followed Hyperlink" xfId="3819" builtinId="9" hidden="1"/>
    <cellStyle name="Followed Hyperlink" xfId="3820" builtinId="9" hidden="1"/>
    <cellStyle name="Followed Hyperlink" xfId="3821" builtinId="9" hidden="1"/>
    <cellStyle name="Followed Hyperlink" xfId="3822" builtinId="9" hidden="1"/>
    <cellStyle name="Followed Hyperlink" xfId="3823" builtinId="9" hidden="1"/>
    <cellStyle name="Followed Hyperlink" xfId="3824" builtinId="9" hidden="1"/>
    <cellStyle name="Followed Hyperlink" xfId="3825" builtinId="9" hidden="1"/>
    <cellStyle name="Followed Hyperlink" xfId="3826" builtinId="9" hidden="1"/>
    <cellStyle name="Followed Hyperlink" xfId="3827" builtinId="9" hidden="1"/>
    <cellStyle name="Followed Hyperlink" xfId="3828" builtinId="9" hidden="1"/>
    <cellStyle name="Followed Hyperlink" xfId="3829" builtinId="9" hidden="1"/>
    <cellStyle name="Followed Hyperlink" xfId="3830" builtinId="9" hidden="1"/>
    <cellStyle name="Followed Hyperlink" xfId="3831" builtinId="9" hidden="1"/>
    <cellStyle name="Followed Hyperlink" xfId="3832" builtinId="9" hidden="1"/>
    <cellStyle name="Followed Hyperlink" xfId="3833" builtinId="9" hidden="1"/>
    <cellStyle name="Followed Hyperlink" xfId="3834" builtinId="9" hidden="1"/>
    <cellStyle name="Followed Hyperlink" xfId="3835" builtinId="9" hidden="1"/>
    <cellStyle name="Followed Hyperlink" xfId="3836" builtinId="9" hidden="1"/>
    <cellStyle name="Followed Hyperlink" xfId="3837" builtinId="9" hidden="1"/>
    <cellStyle name="Followed Hyperlink" xfId="3838" builtinId="9" hidden="1"/>
    <cellStyle name="Followed Hyperlink" xfId="3839" builtinId="9" hidden="1"/>
    <cellStyle name="Followed Hyperlink" xfId="3840" builtinId="9" hidden="1"/>
    <cellStyle name="Followed Hyperlink" xfId="3841" builtinId="9" hidden="1"/>
    <cellStyle name="Followed Hyperlink" xfId="3842" builtinId="9" hidden="1"/>
    <cellStyle name="Followed Hyperlink" xfId="3843" builtinId="9" hidden="1"/>
    <cellStyle name="Followed Hyperlink" xfId="3844" builtinId="9" hidden="1"/>
    <cellStyle name="Followed Hyperlink" xfId="3845" builtinId="9" hidden="1"/>
    <cellStyle name="Followed Hyperlink" xfId="3846" builtinId="9" hidden="1"/>
    <cellStyle name="Followed Hyperlink" xfId="3847" builtinId="9" hidden="1"/>
    <cellStyle name="Followed Hyperlink" xfId="3848" builtinId="9" hidden="1"/>
    <cellStyle name="Followed Hyperlink" xfId="3849" builtinId="9" hidden="1"/>
    <cellStyle name="Followed Hyperlink" xfId="3850" builtinId="9" hidden="1"/>
    <cellStyle name="Followed Hyperlink" xfId="3851" builtinId="9" hidden="1"/>
    <cellStyle name="Followed Hyperlink" xfId="3852" builtinId="9" hidden="1"/>
    <cellStyle name="Followed Hyperlink" xfId="3853" builtinId="9" hidden="1"/>
    <cellStyle name="Followed Hyperlink" xfId="3854" builtinId="9" hidden="1"/>
    <cellStyle name="Followed Hyperlink" xfId="3855" builtinId="9" hidden="1"/>
    <cellStyle name="Followed Hyperlink" xfId="3856" builtinId="9" hidden="1"/>
    <cellStyle name="Followed Hyperlink" xfId="3857" builtinId="9" hidden="1"/>
    <cellStyle name="Followed Hyperlink" xfId="3858" builtinId="9" hidden="1"/>
    <cellStyle name="Followed Hyperlink" xfId="3859" builtinId="9" hidden="1"/>
    <cellStyle name="Followed Hyperlink" xfId="3860" builtinId="9" hidden="1"/>
    <cellStyle name="Followed Hyperlink" xfId="3861" builtinId="9" hidden="1"/>
    <cellStyle name="Followed Hyperlink" xfId="3862" builtinId="9" hidden="1"/>
    <cellStyle name="Followed Hyperlink" xfId="3863" builtinId="9" hidden="1"/>
    <cellStyle name="Followed Hyperlink" xfId="3864" builtinId="9" hidden="1"/>
    <cellStyle name="Followed Hyperlink" xfId="3865" builtinId="9" hidden="1"/>
    <cellStyle name="Followed Hyperlink" xfId="3866" builtinId="9" hidden="1"/>
    <cellStyle name="Followed Hyperlink" xfId="3867" builtinId="9" hidden="1"/>
    <cellStyle name="Followed Hyperlink" xfId="3868" builtinId="9" hidden="1"/>
    <cellStyle name="Followed Hyperlink" xfId="3869" builtinId="9" hidden="1"/>
    <cellStyle name="Followed Hyperlink" xfId="3870" builtinId="9" hidden="1"/>
    <cellStyle name="Followed Hyperlink" xfId="3871" builtinId="9" hidden="1"/>
    <cellStyle name="Followed Hyperlink" xfId="3872" builtinId="9" hidden="1"/>
    <cellStyle name="Followed Hyperlink" xfId="3873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3" builtinId="9" hidden="1"/>
    <cellStyle name="Followed Hyperlink" xfId="3884" builtinId="9" hidden="1"/>
    <cellStyle name="Followed Hyperlink" xfId="3885" builtinId="9" hidden="1"/>
    <cellStyle name="Followed Hyperlink" xfId="3886" builtinId="9" hidden="1"/>
    <cellStyle name="Followed Hyperlink" xfId="3887" builtinId="9" hidden="1"/>
    <cellStyle name="Followed Hyperlink" xfId="3888" builtinId="9" hidden="1"/>
    <cellStyle name="Followed Hyperlink" xfId="3889" builtinId="9" hidden="1"/>
    <cellStyle name="Followed Hyperlink" xfId="3890" builtinId="9" hidden="1"/>
    <cellStyle name="Followed Hyperlink" xfId="3891" builtinId="9" hidden="1"/>
    <cellStyle name="Followed Hyperlink" xfId="3892" builtinId="9" hidden="1"/>
    <cellStyle name="Followed Hyperlink" xfId="3893" builtinId="9" hidden="1"/>
    <cellStyle name="Followed Hyperlink" xfId="3894" builtinId="9" hidden="1"/>
    <cellStyle name="Followed Hyperlink" xfId="3895" builtinId="9" hidden="1"/>
    <cellStyle name="Followed Hyperlink" xfId="3896" builtinId="9" hidden="1"/>
    <cellStyle name="Followed Hyperlink" xfId="3897" builtinId="9" hidden="1"/>
    <cellStyle name="Followed Hyperlink" xfId="3898" builtinId="9" hidden="1"/>
    <cellStyle name="Followed Hyperlink" xfId="3899" builtinId="9" hidden="1"/>
    <cellStyle name="Followed Hyperlink" xfId="3900" builtinId="9" hidden="1"/>
    <cellStyle name="Followed Hyperlink" xfId="3901" builtinId="9" hidden="1"/>
    <cellStyle name="Followed Hyperlink" xfId="3902" builtinId="9" hidden="1"/>
    <cellStyle name="Followed Hyperlink" xfId="3903" builtinId="9" hidden="1"/>
    <cellStyle name="Followed Hyperlink" xfId="3904" builtinId="9" hidden="1"/>
    <cellStyle name="Followed Hyperlink" xfId="3905" builtinId="9" hidden="1"/>
    <cellStyle name="Followed Hyperlink" xfId="3906" builtinId="9" hidden="1"/>
    <cellStyle name="Followed Hyperlink" xfId="3907" builtinId="9" hidden="1"/>
    <cellStyle name="Followed Hyperlink" xfId="3908" builtinId="9" hidden="1"/>
    <cellStyle name="Followed Hyperlink" xfId="3909" builtinId="9" hidden="1"/>
    <cellStyle name="Followed Hyperlink" xfId="3910" builtinId="9" hidden="1"/>
    <cellStyle name="Followed Hyperlink" xfId="3911" builtinId="9" hidden="1"/>
    <cellStyle name="Followed Hyperlink" xfId="3912" builtinId="9" hidden="1"/>
    <cellStyle name="Followed Hyperlink" xfId="3913" builtinId="9" hidden="1"/>
    <cellStyle name="Followed Hyperlink" xfId="3914" builtinId="9" hidden="1"/>
    <cellStyle name="Followed Hyperlink" xfId="3915" builtinId="9" hidden="1"/>
    <cellStyle name="Followed Hyperlink" xfId="3916" builtinId="9" hidden="1"/>
    <cellStyle name="Followed Hyperlink" xfId="3917" builtinId="9" hidden="1"/>
    <cellStyle name="Followed Hyperlink" xfId="3918" builtinId="9" hidden="1"/>
    <cellStyle name="Followed Hyperlink" xfId="3919" builtinId="9" hidden="1"/>
    <cellStyle name="Followed Hyperlink" xfId="3920" builtinId="9" hidden="1"/>
    <cellStyle name="Followed Hyperlink" xfId="3921" builtinId="9" hidden="1"/>
    <cellStyle name="Followed Hyperlink" xfId="3922" builtinId="9" hidden="1"/>
    <cellStyle name="Followed Hyperlink" xfId="3923" builtinId="9" hidden="1"/>
    <cellStyle name="Followed Hyperlink" xfId="3924" builtinId="9" hidden="1"/>
    <cellStyle name="Followed Hyperlink" xfId="3925" builtinId="9" hidden="1"/>
    <cellStyle name="Followed Hyperlink" xfId="3926" builtinId="9" hidden="1"/>
    <cellStyle name="Followed Hyperlink" xfId="3927" builtinId="9" hidden="1"/>
    <cellStyle name="Followed Hyperlink" xfId="3928" builtinId="9" hidden="1"/>
    <cellStyle name="Followed Hyperlink" xfId="3929" builtinId="9" hidden="1"/>
    <cellStyle name="Followed Hyperlink" xfId="3930" builtinId="9" hidden="1"/>
    <cellStyle name="Followed Hyperlink" xfId="3931" builtinId="9" hidden="1"/>
    <cellStyle name="Followed Hyperlink" xfId="3932" builtinId="9" hidden="1"/>
    <cellStyle name="Followed Hyperlink" xfId="3933" builtinId="9" hidden="1"/>
    <cellStyle name="Followed Hyperlink" xfId="3934" builtinId="9" hidden="1"/>
    <cellStyle name="Followed Hyperlink" xfId="3935" builtinId="9" hidden="1"/>
    <cellStyle name="Followed Hyperlink" xfId="3936" builtinId="9" hidden="1"/>
    <cellStyle name="Followed Hyperlink" xfId="1740" builtinId="9" hidden="1"/>
    <cellStyle name="Followed Hyperlink" xfId="2615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60" builtinId="9" hidden="1"/>
    <cellStyle name="Followed Hyperlink" xfId="3962" builtinId="9" hidden="1"/>
    <cellStyle name="Followed Hyperlink" xfId="3964" builtinId="9" hidden="1"/>
    <cellStyle name="Followed Hyperlink" xfId="3966" builtinId="9" hidden="1"/>
    <cellStyle name="Followed Hyperlink" xfId="3968" builtinId="9" hidden="1"/>
    <cellStyle name="Followed Hyperlink" xfId="3970" builtinId="9" hidden="1"/>
    <cellStyle name="Followed Hyperlink" xfId="3972" builtinId="9" hidden="1"/>
    <cellStyle name="Followed Hyperlink" xfId="3974" builtinId="9" hidden="1"/>
    <cellStyle name="Followed Hyperlink" xfId="3976" builtinId="9" hidden="1"/>
    <cellStyle name="Followed Hyperlink" xfId="3978" builtinId="9" hidden="1"/>
    <cellStyle name="Followed Hyperlink" xfId="3980" builtinId="9" hidden="1"/>
    <cellStyle name="Followed Hyperlink" xfId="3982" builtinId="9" hidden="1"/>
    <cellStyle name="Followed Hyperlink" xfId="3984" builtinId="9" hidden="1"/>
    <cellStyle name="Followed Hyperlink" xfId="3986" builtinId="9" hidden="1"/>
    <cellStyle name="Followed Hyperlink" xfId="3988" builtinId="9" hidden="1"/>
    <cellStyle name="Followed Hyperlink" xfId="3990" builtinId="9" hidden="1"/>
    <cellStyle name="Followed Hyperlink" xfId="3992" builtinId="9" hidden="1"/>
    <cellStyle name="Followed Hyperlink" xfId="3994" builtinId="9" hidden="1"/>
    <cellStyle name="Followed Hyperlink" xfId="3996" builtinId="9" hidden="1"/>
    <cellStyle name="Followed Hyperlink" xfId="3998" builtinId="9" hidden="1"/>
    <cellStyle name="Followed Hyperlink" xfId="4000" builtinId="9" hidden="1"/>
    <cellStyle name="Followed Hyperlink" xfId="4002" builtinId="9" hidden="1"/>
    <cellStyle name="Followed Hyperlink" xfId="4004" builtinId="9" hidden="1"/>
    <cellStyle name="Followed Hyperlink" xfId="4006" builtinId="9" hidden="1"/>
    <cellStyle name="Followed Hyperlink" xfId="4008" builtinId="9" hidden="1"/>
    <cellStyle name="Followed Hyperlink" xfId="4010" builtinId="9" hidden="1"/>
    <cellStyle name="Followed Hyperlink" xfId="4012" builtinId="9" hidden="1"/>
    <cellStyle name="Followed Hyperlink" xfId="4014" builtinId="9" hidden="1"/>
    <cellStyle name="Followed Hyperlink" xfId="4016" builtinId="9" hidden="1"/>
    <cellStyle name="Followed Hyperlink" xfId="4018" builtinId="9" hidden="1"/>
    <cellStyle name="Followed Hyperlink" xfId="4020" builtinId="9" hidden="1"/>
    <cellStyle name="Followed Hyperlink" xfId="4022" builtinId="9" hidden="1"/>
    <cellStyle name="Followed Hyperlink" xfId="4024" builtinId="9" hidden="1"/>
    <cellStyle name="Followed Hyperlink" xfId="4026" builtinId="9" hidden="1"/>
    <cellStyle name="Followed Hyperlink" xfId="4028" builtinId="9" hidden="1"/>
    <cellStyle name="Followed Hyperlink" xfId="4030" builtinId="9" hidden="1"/>
    <cellStyle name="Followed Hyperlink" xfId="4032" builtinId="9" hidden="1"/>
    <cellStyle name="Followed Hyperlink" xfId="4034" builtinId="9" hidden="1"/>
    <cellStyle name="Followed Hyperlink" xfId="4036" builtinId="9" hidden="1"/>
    <cellStyle name="Followed Hyperlink" xfId="4038" builtinId="9" hidden="1"/>
    <cellStyle name="Followed Hyperlink" xfId="4040" builtinId="9" hidden="1"/>
    <cellStyle name="Followed Hyperlink" xfId="4042" builtinId="9" hidden="1"/>
    <cellStyle name="Followed Hyperlink" xfId="4044" builtinId="9" hidden="1"/>
    <cellStyle name="Followed Hyperlink" xfId="4046" builtinId="9" hidden="1"/>
    <cellStyle name="Followed Hyperlink" xfId="4048" builtinId="9" hidden="1"/>
    <cellStyle name="Followed Hyperlink" xfId="4050" builtinId="9" hidden="1"/>
    <cellStyle name="Followed Hyperlink" xfId="4052" builtinId="9" hidden="1"/>
    <cellStyle name="Followed Hyperlink" xfId="4054" builtinId="9" hidden="1"/>
    <cellStyle name="Followed Hyperlink" xfId="4056" builtinId="9" hidden="1"/>
    <cellStyle name="Followed Hyperlink" xfId="4058" builtinId="9" hidden="1"/>
    <cellStyle name="Followed Hyperlink" xfId="4060" builtinId="9" hidden="1"/>
    <cellStyle name="Followed Hyperlink" xfId="4062" builtinId="9" hidden="1"/>
    <cellStyle name="Followed Hyperlink" xfId="4064" builtinId="9" hidden="1"/>
    <cellStyle name="Followed Hyperlink" xfId="4066" builtinId="9" hidden="1"/>
    <cellStyle name="Followed Hyperlink" xfId="4068" builtinId="9" hidden="1"/>
    <cellStyle name="Followed Hyperlink" xfId="4070" builtinId="9" hidden="1"/>
    <cellStyle name="Followed Hyperlink" xfId="4072" builtinId="9" hidden="1"/>
    <cellStyle name="Followed Hyperlink" xfId="4074" builtinId="9" hidden="1"/>
    <cellStyle name="Followed Hyperlink" xfId="4076" builtinId="9" hidden="1"/>
    <cellStyle name="Followed Hyperlink" xfId="4078" builtinId="9" hidden="1"/>
    <cellStyle name="Followed Hyperlink" xfId="4080" builtinId="9" hidden="1"/>
    <cellStyle name="Followed Hyperlink" xfId="4082" builtinId="9" hidden="1"/>
    <cellStyle name="Followed Hyperlink" xfId="4084" builtinId="9" hidden="1"/>
    <cellStyle name="Followed Hyperlink" xfId="4086" builtinId="9" hidden="1"/>
    <cellStyle name="Followed Hyperlink" xfId="4088" builtinId="9" hidden="1"/>
    <cellStyle name="Followed Hyperlink" xfId="4090" builtinId="9" hidden="1"/>
    <cellStyle name="Followed Hyperlink" xfId="4092" builtinId="9" hidden="1"/>
    <cellStyle name="Followed Hyperlink" xfId="4094" builtinId="9" hidden="1"/>
    <cellStyle name="Followed Hyperlink" xfId="4096" builtinId="9" hidden="1"/>
    <cellStyle name="Followed Hyperlink" xfId="4098" builtinId="9" hidden="1"/>
    <cellStyle name="Followed Hyperlink" xfId="4100" builtinId="9" hidden="1"/>
    <cellStyle name="Followed Hyperlink" xfId="4102" builtinId="9" hidden="1"/>
    <cellStyle name="Followed Hyperlink" xfId="4104" builtinId="9" hidden="1"/>
    <cellStyle name="Followed Hyperlink" xfId="4106" builtinId="9" hidden="1"/>
    <cellStyle name="Followed Hyperlink" xfId="4108" builtinId="9" hidden="1"/>
    <cellStyle name="Followed Hyperlink" xfId="4110" builtinId="9" hidden="1"/>
    <cellStyle name="Followed Hyperlink" xfId="4112" builtinId="9" hidden="1"/>
    <cellStyle name="Followed Hyperlink" xfId="4114" builtinId="9" hidden="1"/>
    <cellStyle name="Followed Hyperlink" xfId="4116" builtinId="9" hidden="1"/>
    <cellStyle name="Followed Hyperlink" xfId="4118" builtinId="9" hidden="1"/>
    <cellStyle name="Followed Hyperlink" xfId="4120" builtinId="9" hidden="1"/>
    <cellStyle name="Followed Hyperlink" xfId="4122" builtinId="9" hidden="1"/>
    <cellStyle name="Followed Hyperlink" xfId="4124" builtinId="9" hidden="1"/>
    <cellStyle name="Followed Hyperlink" xfId="4126" builtinId="9" hidden="1"/>
    <cellStyle name="Followed Hyperlink" xfId="4128" builtinId="9" hidden="1"/>
    <cellStyle name="Followed Hyperlink" xfId="4130" builtinId="9" hidden="1"/>
    <cellStyle name="Followed Hyperlink" xfId="4132" builtinId="9" hidden="1"/>
    <cellStyle name="Followed Hyperlink" xfId="4134" builtinId="9" hidden="1"/>
    <cellStyle name="Followed Hyperlink" xfId="4136" builtinId="9" hidden="1"/>
    <cellStyle name="Followed Hyperlink" xfId="4138" builtinId="9" hidden="1"/>
    <cellStyle name="Followed Hyperlink" xfId="4140" builtinId="9" hidden="1"/>
    <cellStyle name="Followed Hyperlink" xfId="4142" builtinId="9" hidden="1"/>
    <cellStyle name="Followed Hyperlink" xfId="4144" builtinId="9" hidden="1"/>
    <cellStyle name="Followed Hyperlink" xfId="4146" builtinId="9" hidden="1"/>
    <cellStyle name="Followed Hyperlink" xfId="4148" builtinId="9" hidden="1"/>
    <cellStyle name="Followed Hyperlink" xfId="4150" builtinId="9" hidden="1"/>
    <cellStyle name="Followed Hyperlink" xfId="4152" builtinId="9" hidden="1"/>
    <cellStyle name="Followed Hyperlink" xfId="4154" builtinId="9" hidden="1"/>
    <cellStyle name="Followed Hyperlink" xfId="4156" builtinId="9" hidden="1"/>
    <cellStyle name="Followed Hyperlink" xfId="4158" builtinId="9" hidden="1"/>
    <cellStyle name="Followed Hyperlink" xfId="4160" builtinId="9" hidden="1"/>
    <cellStyle name="Followed Hyperlink" xfId="4162" builtinId="9" hidden="1"/>
    <cellStyle name="Followed Hyperlink" xfId="4164" builtinId="9" hidden="1"/>
    <cellStyle name="Followed Hyperlink" xfId="4166" builtinId="9" hidden="1"/>
    <cellStyle name="Followed Hyperlink" xfId="4168" builtinId="9" hidden="1"/>
    <cellStyle name="Followed Hyperlink" xfId="4170" builtinId="9" hidden="1"/>
    <cellStyle name="Followed Hyperlink" xfId="4172" builtinId="9" hidden="1"/>
    <cellStyle name="Followed Hyperlink" xfId="4174" builtinId="9" hidden="1"/>
    <cellStyle name="Followed Hyperlink" xfId="4176" builtinId="9" hidden="1"/>
    <cellStyle name="Followed Hyperlink" xfId="4178" builtinId="9" hidden="1"/>
    <cellStyle name="Followed Hyperlink" xfId="4180" builtinId="9" hidden="1"/>
    <cellStyle name="Followed Hyperlink" xfId="4182" builtinId="9" hidden="1"/>
    <cellStyle name="Followed Hyperlink" xfId="4184" builtinId="9" hidden="1"/>
    <cellStyle name="Followed Hyperlink" xfId="4186" builtinId="9" hidden="1"/>
    <cellStyle name="Followed Hyperlink" xfId="4188" builtinId="9" hidden="1"/>
    <cellStyle name="Followed Hyperlink" xfId="4190" builtinId="9" hidden="1"/>
    <cellStyle name="Followed Hyperlink" xfId="4192" builtinId="9" hidden="1"/>
    <cellStyle name="Followed Hyperlink" xfId="4194" builtinId="9" hidden="1"/>
    <cellStyle name="Followed Hyperlink" xfId="4196" builtinId="9" hidden="1"/>
    <cellStyle name="Followed Hyperlink" xfId="4198" builtinId="9" hidden="1"/>
    <cellStyle name="Followed Hyperlink" xfId="4200" builtinId="9" hidden="1"/>
    <cellStyle name="Followed Hyperlink" xfId="4202" builtinId="9" hidden="1"/>
    <cellStyle name="Followed Hyperlink" xfId="4204" builtinId="9" hidden="1"/>
    <cellStyle name="Followed Hyperlink" xfId="4206" builtinId="9" hidden="1"/>
    <cellStyle name="Followed Hyperlink" xfId="4208" builtinId="9" hidden="1"/>
    <cellStyle name="Followed Hyperlink" xfId="4210" builtinId="9" hidden="1"/>
    <cellStyle name="Followed Hyperlink" xfId="4212" builtinId="9" hidden="1"/>
    <cellStyle name="Followed Hyperlink" xfId="4214" builtinId="9" hidden="1"/>
    <cellStyle name="Followed Hyperlink" xfId="4216" builtinId="9" hidden="1"/>
    <cellStyle name="Followed Hyperlink" xfId="4218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2" builtinId="9" hidden="1"/>
    <cellStyle name="Followed Hyperlink" xfId="4254" builtinId="9" hidden="1"/>
    <cellStyle name="Followed Hyperlink" xfId="4256" builtinId="9" hidden="1"/>
    <cellStyle name="Followed Hyperlink" xfId="4258" builtinId="9" hidden="1"/>
    <cellStyle name="Followed Hyperlink" xfId="4260" builtinId="9" hidden="1"/>
    <cellStyle name="Followed Hyperlink" xfId="4262" builtinId="9" hidden="1"/>
    <cellStyle name="Followed Hyperlink" xfId="4264" builtinId="9" hidden="1"/>
    <cellStyle name="Followed Hyperlink" xfId="4266" builtinId="9" hidden="1"/>
    <cellStyle name="Followed Hyperlink" xfId="4268" builtinId="9" hidden="1"/>
    <cellStyle name="Followed Hyperlink" xfId="4270" builtinId="9" hidden="1"/>
    <cellStyle name="Followed Hyperlink" xfId="4272" builtinId="9" hidden="1"/>
    <cellStyle name="Followed Hyperlink" xfId="4274" builtinId="9" hidden="1"/>
    <cellStyle name="Followed Hyperlink" xfId="4276" builtinId="9" hidden="1"/>
    <cellStyle name="Followed Hyperlink" xfId="4278" builtinId="9" hidden="1"/>
    <cellStyle name="Followed Hyperlink" xfId="4280" builtinId="9" hidden="1"/>
    <cellStyle name="Followed Hyperlink" xfId="4282" builtinId="9" hidden="1"/>
    <cellStyle name="Followed Hyperlink" xfId="4284" builtinId="9" hidden="1"/>
    <cellStyle name="Followed Hyperlink" xfId="4286" builtinId="9" hidden="1"/>
    <cellStyle name="Followed Hyperlink" xfId="4288" builtinId="9" hidden="1"/>
    <cellStyle name="Followed Hyperlink" xfId="4290" builtinId="9" hidden="1"/>
    <cellStyle name="Followed Hyperlink" xfId="4292" builtinId="9" hidden="1"/>
    <cellStyle name="Followed Hyperlink" xfId="4294" builtinId="9" hidden="1"/>
    <cellStyle name="Followed Hyperlink" xfId="4296" builtinId="9" hidden="1"/>
    <cellStyle name="Followed Hyperlink" xfId="4298" builtinId="9" hidden="1"/>
    <cellStyle name="Followed Hyperlink" xfId="4300" builtinId="9" hidden="1"/>
    <cellStyle name="Followed Hyperlink" xfId="4302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50" builtinId="9" hidden="1"/>
    <cellStyle name="Followed Hyperlink" xfId="4352" builtinId="9" hidden="1"/>
    <cellStyle name="Followed Hyperlink" xfId="4354" builtinId="9" hidden="1"/>
    <cellStyle name="Followed Hyperlink" xfId="4356" builtinId="9" hidden="1"/>
    <cellStyle name="Followed Hyperlink" xfId="4358" builtinId="9" hidden="1"/>
    <cellStyle name="Followed Hyperlink" xfId="4360" builtinId="9" hidden="1"/>
    <cellStyle name="Followed Hyperlink" xfId="4362" builtinId="9" hidden="1"/>
    <cellStyle name="Followed Hyperlink" xfId="4364" builtinId="9" hidden="1"/>
    <cellStyle name="Followed Hyperlink" xfId="4366" builtinId="9" hidden="1"/>
    <cellStyle name="Followed Hyperlink" xfId="4368" builtinId="9" hidden="1"/>
    <cellStyle name="Followed Hyperlink" xfId="4370" builtinId="9" hidden="1"/>
    <cellStyle name="Followed Hyperlink" xfId="4372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88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0" builtinId="9" hidden="1"/>
    <cellStyle name="Followed Hyperlink" xfId="4462" builtinId="9" hidden="1"/>
    <cellStyle name="Followed Hyperlink" xfId="4464" builtinId="9" hidden="1"/>
    <cellStyle name="Followed Hyperlink" xfId="4466" builtinId="9" hidden="1"/>
    <cellStyle name="Followed Hyperlink" xfId="4468" builtinId="9" hidden="1"/>
    <cellStyle name="Followed Hyperlink" xfId="4470" builtinId="9" hidden="1"/>
    <cellStyle name="Followed Hyperlink" xfId="4472" builtinId="9" hidden="1"/>
    <cellStyle name="Followed Hyperlink" xfId="4474" builtinId="9" hidden="1"/>
    <cellStyle name="Followed Hyperlink" xfId="4476" builtinId="9" hidden="1"/>
    <cellStyle name="Followed Hyperlink" xfId="4478" builtinId="9" hidden="1"/>
    <cellStyle name="Followed Hyperlink" xfId="4480" builtinId="9" hidden="1"/>
    <cellStyle name="Followed Hyperlink" xfId="4482" builtinId="9" hidden="1"/>
    <cellStyle name="Followed Hyperlink" xfId="4484" builtinId="9" hidden="1"/>
    <cellStyle name="Followed Hyperlink" xfId="4486" builtinId="9" hidden="1"/>
    <cellStyle name="Followed Hyperlink" xfId="4488" builtinId="9" hidden="1"/>
    <cellStyle name="Followed Hyperlink" xfId="4490" builtinId="9" hidden="1"/>
    <cellStyle name="Followed Hyperlink" xfId="4492" builtinId="9" hidden="1"/>
    <cellStyle name="Followed Hyperlink" xfId="4494" builtinId="9" hidden="1"/>
    <cellStyle name="Followed Hyperlink" xfId="4496" builtinId="9" hidden="1"/>
    <cellStyle name="Followed Hyperlink" xfId="4498" builtinId="9" hidden="1"/>
    <cellStyle name="Followed Hyperlink" xfId="4500" builtinId="9" hidden="1"/>
    <cellStyle name="Followed Hyperlink" xfId="4502" builtinId="9" hidden="1"/>
    <cellStyle name="Followed Hyperlink" xfId="4504" builtinId="9" hidden="1"/>
    <cellStyle name="Followed Hyperlink" xfId="4506" builtinId="9" hidden="1"/>
    <cellStyle name="Followed Hyperlink" xfId="4508" builtinId="9" hidden="1"/>
    <cellStyle name="Followed Hyperlink" xfId="4510" builtinId="9" hidden="1"/>
    <cellStyle name="Followed Hyperlink" xfId="4512" builtinId="9" hidden="1"/>
    <cellStyle name="Followed Hyperlink" xfId="4514" builtinId="9" hidden="1"/>
    <cellStyle name="Followed Hyperlink" xfId="4516" builtinId="9" hidden="1"/>
    <cellStyle name="Followed Hyperlink" xfId="4518" builtinId="9" hidden="1"/>
    <cellStyle name="Followed Hyperlink" xfId="4520" builtinId="9" hidden="1"/>
    <cellStyle name="Followed Hyperlink" xfId="4522" builtinId="9" hidden="1"/>
    <cellStyle name="Followed Hyperlink" xfId="4524" builtinId="9" hidden="1"/>
    <cellStyle name="Followed Hyperlink" xfId="4526" builtinId="9" hidden="1"/>
    <cellStyle name="Followed Hyperlink" xfId="4528" builtinId="9" hidden="1"/>
    <cellStyle name="Followed Hyperlink" xfId="4530" builtinId="9" hidden="1"/>
    <cellStyle name="Followed Hyperlink" xfId="4532" builtinId="9" hidden="1"/>
    <cellStyle name="Followed Hyperlink" xfId="4534" builtinId="9" hidden="1"/>
    <cellStyle name="Followed Hyperlink" xfId="4536" builtinId="9" hidden="1"/>
    <cellStyle name="Followed Hyperlink" xfId="4538" builtinId="9" hidden="1"/>
    <cellStyle name="Followed Hyperlink" xfId="4540" builtinId="9" hidden="1"/>
    <cellStyle name="Followed Hyperlink" xfId="4542" builtinId="9" hidden="1"/>
    <cellStyle name="Followed Hyperlink" xfId="4544" builtinId="9" hidden="1"/>
    <cellStyle name="Followed Hyperlink" xfId="4546" builtinId="9" hidden="1"/>
    <cellStyle name="Followed Hyperlink" xfId="4548" builtinId="9" hidden="1"/>
    <cellStyle name="Followed Hyperlink" xfId="4550" builtinId="9" hidden="1"/>
    <cellStyle name="Followed Hyperlink" xfId="4552" builtinId="9" hidden="1"/>
    <cellStyle name="Followed Hyperlink" xfId="4554" builtinId="9" hidden="1"/>
    <cellStyle name="Followed Hyperlink" xfId="4556" builtinId="9" hidden="1"/>
    <cellStyle name="Followed Hyperlink" xfId="4558" builtinId="9" hidden="1"/>
    <cellStyle name="Followed Hyperlink" xfId="4560" builtinId="9" hidden="1"/>
    <cellStyle name="Followed Hyperlink" xfId="4562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34" builtinId="9" hidden="1"/>
    <cellStyle name="Followed Hyperlink" xfId="4636" builtinId="9" hidden="1"/>
    <cellStyle name="Followed Hyperlink" xfId="4638" builtinId="9" hidden="1"/>
    <cellStyle name="Followed Hyperlink" xfId="4640" builtinId="9" hidden="1"/>
    <cellStyle name="Followed Hyperlink" xfId="4642" builtinId="9" hidden="1"/>
    <cellStyle name="Followed Hyperlink" xfId="4644" builtinId="9" hidden="1"/>
    <cellStyle name="Followed Hyperlink" xfId="4646" builtinId="9" hidden="1"/>
    <cellStyle name="Followed Hyperlink" xfId="4648" builtinId="9" hidden="1"/>
    <cellStyle name="Followed Hyperlink" xfId="4650" builtinId="9" hidden="1"/>
    <cellStyle name="Followed Hyperlink" xfId="4652" builtinId="9" hidden="1"/>
    <cellStyle name="Followed Hyperlink" xfId="4654" builtinId="9" hidden="1"/>
    <cellStyle name="Followed Hyperlink" xfId="4656" builtinId="9" hidden="1"/>
    <cellStyle name="Followed Hyperlink" xfId="4658" builtinId="9" hidden="1"/>
    <cellStyle name="Followed Hyperlink" xfId="4660" builtinId="9" hidden="1"/>
    <cellStyle name="Followed Hyperlink" xfId="4662" builtinId="9" hidden="1"/>
    <cellStyle name="Followed Hyperlink" xfId="4664" builtinId="9" hidden="1"/>
    <cellStyle name="Followed Hyperlink" xfId="4666" builtinId="9" hidden="1"/>
    <cellStyle name="Followed Hyperlink" xfId="4668" builtinId="9" hidden="1"/>
    <cellStyle name="Followed Hyperlink" xfId="4670" builtinId="9" hidden="1"/>
    <cellStyle name="Followed Hyperlink" xfId="4672" builtinId="9" hidden="1"/>
    <cellStyle name="Followed Hyperlink" xfId="4674" builtinId="9" hidden="1"/>
    <cellStyle name="Followed Hyperlink" xfId="4676" builtinId="9" hidden="1"/>
    <cellStyle name="Followed Hyperlink" xfId="4678" builtinId="9" hidden="1"/>
    <cellStyle name="Followed Hyperlink" xfId="4680" builtinId="9" hidden="1"/>
    <cellStyle name="Followed Hyperlink" xfId="4682" builtinId="9" hidden="1"/>
    <cellStyle name="Followed Hyperlink" xfId="4684" builtinId="9" hidden="1"/>
    <cellStyle name="Followed Hyperlink" xfId="4687" builtinId="9" hidden="1"/>
    <cellStyle name="Followed Hyperlink" xfId="4689" builtinId="9" hidden="1"/>
    <cellStyle name="Followed Hyperlink" xfId="4691" builtinId="9" hidden="1"/>
    <cellStyle name="Followed Hyperlink" xfId="4693" builtinId="9" hidden="1"/>
    <cellStyle name="Followed Hyperlink" xfId="4695" builtinId="9" hidden="1"/>
    <cellStyle name="Followed Hyperlink" xfId="4697" builtinId="9" hidden="1"/>
    <cellStyle name="Followed Hyperlink" xfId="4699" builtinId="9" hidden="1"/>
    <cellStyle name="Followed Hyperlink" xfId="4701" builtinId="9" hidden="1"/>
    <cellStyle name="Followed Hyperlink" xfId="4703" builtinId="9" hidden="1"/>
    <cellStyle name="Followed Hyperlink" xfId="4705" builtinId="9" hidden="1"/>
    <cellStyle name="Followed Hyperlink" xfId="4707" builtinId="9" hidden="1"/>
    <cellStyle name="Followed Hyperlink" xfId="4709" builtinId="9" hidden="1"/>
    <cellStyle name="Followed Hyperlink" xfId="4711" builtinId="9" hidden="1"/>
    <cellStyle name="Followed Hyperlink" xfId="4713" builtinId="9" hidden="1"/>
    <cellStyle name="Followed Hyperlink" xfId="4715" builtinId="9" hidden="1"/>
    <cellStyle name="Followed Hyperlink" xfId="4717" builtinId="9" hidden="1"/>
    <cellStyle name="Followed Hyperlink" xfId="4719" builtinId="9" hidden="1"/>
    <cellStyle name="Followed Hyperlink" xfId="4721" builtinId="9" hidden="1"/>
    <cellStyle name="Followed Hyperlink" xfId="4723" builtinId="9" hidden="1"/>
    <cellStyle name="Followed Hyperlink" xfId="4725" builtinId="9" hidden="1"/>
    <cellStyle name="Followed Hyperlink" xfId="4727" builtinId="9" hidden="1"/>
    <cellStyle name="Followed Hyperlink" xfId="4729" builtinId="9" hidden="1"/>
    <cellStyle name="Followed Hyperlink" xfId="4731" builtinId="9" hidden="1"/>
    <cellStyle name="Followed Hyperlink" xfId="4733" builtinId="9" hidden="1"/>
    <cellStyle name="Followed Hyperlink" xfId="4735" builtinId="9" hidden="1"/>
    <cellStyle name="Followed Hyperlink" xfId="4737" builtinId="9" hidden="1"/>
    <cellStyle name="Followed Hyperlink" xfId="4739" builtinId="9" hidden="1"/>
    <cellStyle name="Followed Hyperlink" xfId="4741" builtinId="9" hidden="1"/>
    <cellStyle name="Followed Hyperlink" xfId="4743" builtinId="9" hidden="1"/>
    <cellStyle name="Followed Hyperlink" xfId="4745" builtinId="9" hidden="1"/>
    <cellStyle name="Followed Hyperlink" xfId="4747" builtinId="9" hidden="1"/>
    <cellStyle name="Followed Hyperlink" xfId="4749" builtinId="9" hidden="1"/>
    <cellStyle name="Followed Hyperlink" xfId="4751" builtinId="9" hidden="1"/>
    <cellStyle name="Followed Hyperlink" xfId="4753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20" builtinId="9" hidden="1"/>
    <cellStyle name="Followed Hyperlink" xfId="4922" builtinId="9" hidden="1"/>
    <cellStyle name="Followed Hyperlink" xfId="4924" builtinId="9" hidden="1"/>
    <cellStyle name="Followed Hyperlink" xfId="4926" builtinId="9" hidden="1"/>
    <cellStyle name="Followed Hyperlink" xfId="4928" builtinId="9" hidden="1"/>
    <cellStyle name="Followed Hyperlink" xfId="4930" builtinId="9" hidden="1"/>
    <cellStyle name="Followed Hyperlink" xfId="4932" builtinId="9" hidden="1"/>
    <cellStyle name="Followed Hyperlink" xfId="4934" builtinId="9" hidden="1"/>
    <cellStyle name="Followed Hyperlink" xfId="4936" builtinId="9" hidden="1"/>
    <cellStyle name="Followed Hyperlink" xfId="4938" builtinId="9" hidden="1"/>
    <cellStyle name="Followed Hyperlink" xfId="4940" builtinId="9" hidden="1"/>
    <cellStyle name="Followed Hyperlink" xfId="4942" builtinId="9" hidden="1"/>
    <cellStyle name="Followed Hyperlink" xfId="4944" builtinId="9" hidden="1"/>
    <cellStyle name="Followed Hyperlink" xfId="4946" builtinId="9" hidden="1"/>
    <cellStyle name="Followed Hyperlink" xfId="4948" builtinId="9" hidden="1"/>
    <cellStyle name="Followed Hyperlink" xfId="4950" builtinId="9" hidden="1"/>
    <cellStyle name="Followed Hyperlink" xfId="4952" builtinId="9" hidden="1"/>
    <cellStyle name="Followed Hyperlink" xfId="4954" builtinId="9" hidden="1"/>
    <cellStyle name="Followed Hyperlink" xfId="4956" builtinId="9" hidden="1"/>
    <cellStyle name="Followed Hyperlink" xfId="4958" builtinId="9" hidden="1"/>
    <cellStyle name="Followed Hyperlink" xfId="4960" builtinId="9" hidden="1"/>
    <cellStyle name="Followed Hyperlink" xfId="4962" builtinId="9" hidden="1"/>
    <cellStyle name="Followed Hyperlink" xfId="4964" builtinId="9" hidden="1"/>
    <cellStyle name="Followed Hyperlink" xfId="4966" builtinId="9" hidden="1"/>
    <cellStyle name="Followed Hyperlink" xfId="4968" builtinId="9" hidden="1"/>
    <cellStyle name="Followed Hyperlink" xfId="4970" builtinId="9" hidden="1"/>
    <cellStyle name="Followed Hyperlink" xfId="4972" builtinId="9" hidden="1"/>
    <cellStyle name="Followed Hyperlink" xfId="4974" builtinId="9" hidden="1"/>
    <cellStyle name="Followed Hyperlink" xfId="4976" builtinId="9" hidden="1"/>
    <cellStyle name="Followed Hyperlink" xfId="4978" builtinId="9" hidden="1"/>
    <cellStyle name="Followed Hyperlink" xfId="4980" builtinId="9" hidden="1"/>
    <cellStyle name="Followed Hyperlink" xfId="4982" builtinId="9" hidden="1"/>
    <cellStyle name="Followed Hyperlink" xfId="4984" builtinId="9" hidden="1"/>
    <cellStyle name="Followed Hyperlink" xfId="4986" builtinId="9" hidden="1"/>
    <cellStyle name="Followed Hyperlink" xfId="4988" builtinId="9" hidden="1"/>
    <cellStyle name="Followed Hyperlink" xfId="4990" builtinId="9" hidden="1"/>
    <cellStyle name="Followed Hyperlink" xfId="4992" builtinId="9" hidden="1"/>
    <cellStyle name="Followed Hyperlink" xfId="4994" builtinId="9" hidden="1"/>
    <cellStyle name="Followed Hyperlink" xfId="4996" builtinId="9" hidden="1"/>
    <cellStyle name="Followed Hyperlink" xfId="4998" builtinId="9" hidden="1"/>
    <cellStyle name="Followed Hyperlink" xfId="5000" builtinId="9" hidden="1"/>
    <cellStyle name="Followed Hyperlink" xfId="5002" builtinId="9" hidden="1"/>
    <cellStyle name="Followed Hyperlink" xfId="5004" builtinId="9" hidden="1"/>
    <cellStyle name="Followed Hyperlink" xfId="5006" builtinId="9" hidden="1"/>
    <cellStyle name="Followed Hyperlink" xfId="5008" builtinId="9" hidden="1"/>
    <cellStyle name="Followed Hyperlink" xfId="5010" builtinId="9" hidden="1"/>
    <cellStyle name="Followed Hyperlink" xfId="5012" builtinId="9" hidden="1"/>
    <cellStyle name="Followed Hyperlink" xfId="5014" builtinId="9" hidden="1"/>
    <cellStyle name="Followed Hyperlink" xfId="5016" builtinId="9" hidden="1"/>
    <cellStyle name="Followed Hyperlink" xfId="5018" builtinId="9" hidden="1"/>
    <cellStyle name="Followed Hyperlink" xfId="5020" builtinId="9" hidden="1"/>
    <cellStyle name="Followed Hyperlink" xfId="5022" builtinId="9" hidden="1"/>
    <cellStyle name="Followed Hyperlink" xfId="5024" builtinId="9" hidden="1"/>
    <cellStyle name="Followed Hyperlink" xfId="5026" builtinId="9" hidden="1"/>
    <cellStyle name="Followed Hyperlink" xfId="5028" builtinId="9" hidden="1"/>
    <cellStyle name="Followed Hyperlink" xfId="5030" builtinId="9" hidden="1"/>
    <cellStyle name="Followed Hyperlink" xfId="5032" builtinId="9" hidden="1"/>
    <cellStyle name="Followed Hyperlink" xfId="5034" builtinId="9" hidden="1"/>
    <cellStyle name="Followed Hyperlink" xfId="5036" builtinId="9" hidden="1"/>
    <cellStyle name="Followed Hyperlink" xfId="5038" builtinId="9" hidden="1"/>
    <cellStyle name="Followed Hyperlink" xfId="5040" builtinId="9" hidden="1"/>
    <cellStyle name="Followed Hyperlink" xfId="5042" builtinId="9" hidden="1"/>
    <cellStyle name="Followed Hyperlink" xfId="5044" builtinId="9" hidden="1"/>
    <cellStyle name="Followed Hyperlink" xfId="5046" builtinId="9" hidden="1"/>
    <cellStyle name="Followed Hyperlink" xfId="5048" builtinId="9" hidden="1"/>
    <cellStyle name="Followed Hyperlink" xfId="5050" builtinId="9" hidden="1"/>
    <cellStyle name="Followed Hyperlink" xfId="5052" builtinId="9" hidden="1"/>
    <cellStyle name="Followed Hyperlink" xfId="5054" builtinId="9" hidden="1"/>
    <cellStyle name="Followed Hyperlink" xfId="5056" builtinId="9" hidden="1"/>
    <cellStyle name="Followed Hyperlink" xfId="5058" builtinId="9" hidden="1"/>
    <cellStyle name="Followed Hyperlink" xfId="5060" builtinId="9" hidden="1"/>
    <cellStyle name="Followed Hyperlink" xfId="506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100" builtinId="9" hidden="1"/>
    <cellStyle name="Followed Hyperlink" xfId="5102" builtinId="9" hidden="1"/>
    <cellStyle name="Followed Hyperlink" xfId="5104" builtinId="9" hidden="1"/>
    <cellStyle name="Followed Hyperlink" xfId="5106" builtinId="9" hidden="1"/>
    <cellStyle name="Followed Hyperlink" xfId="5108" builtinId="9" hidden="1"/>
    <cellStyle name="Followed Hyperlink" xfId="5110" builtinId="9" hidden="1"/>
    <cellStyle name="Followed Hyperlink" xfId="5112" builtinId="9" hidden="1"/>
    <cellStyle name="Followed Hyperlink" xfId="5114" builtinId="9" hidden="1"/>
    <cellStyle name="Followed Hyperlink" xfId="5116" builtinId="9" hidden="1"/>
    <cellStyle name="Followed Hyperlink" xfId="5118" builtinId="9" hidden="1"/>
    <cellStyle name="Followed Hyperlink" xfId="5120" builtinId="9" hidden="1"/>
    <cellStyle name="Followed Hyperlink" xfId="5122" builtinId="9" hidden="1"/>
    <cellStyle name="Followed Hyperlink" xfId="5124" builtinId="9" hidden="1"/>
    <cellStyle name="Followed Hyperlink" xfId="5126" builtinId="9" hidden="1"/>
    <cellStyle name="Followed Hyperlink" xfId="5128" builtinId="9" hidden="1"/>
    <cellStyle name="Followed Hyperlink" xfId="5130" builtinId="9" hidden="1"/>
    <cellStyle name="Followed Hyperlink" xfId="5132" builtinId="9" hidden="1"/>
    <cellStyle name="Followed Hyperlink" xfId="5134" builtinId="9" hidden="1"/>
    <cellStyle name="Followed Hyperlink" xfId="5136" builtinId="9" hidden="1"/>
    <cellStyle name="Followed Hyperlink" xfId="5138" builtinId="9" hidden="1"/>
    <cellStyle name="Followed Hyperlink" xfId="5140" builtinId="9" hidden="1"/>
    <cellStyle name="Followed Hyperlink" xfId="5142" builtinId="9" hidden="1"/>
    <cellStyle name="Followed Hyperlink" xfId="5144" builtinId="9" hidden="1"/>
    <cellStyle name="Followed Hyperlink" xfId="5146" builtinId="9" hidden="1"/>
    <cellStyle name="Followed Hyperlink" xfId="5148" builtinId="9" hidden="1"/>
    <cellStyle name="Followed Hyperlink" xfId="5150" builtinId="9" hidden="1"/>
    <cellStyle name="Followed Hyperlink" xfId="5152" builtinId="9" hidden="1"/>
    <cellStyle name="Followed Hyperlink" xfId="5154" builtinId="9" hidden="1"/>
    <cellStyle name="Followed Hyperlink" xfId="5156" builtinId="9" hidden="1"/>
    <cellStyle name="Followed Hyperlink" xfId="5158" builtinId="9" hidden="1"/>
    <cellStyle name="Followed Hyperlink" xfId="5160" builtinId="9" hidden="1"/>
    <cellStyle name="Followed Hyperlink" xfId="5162" builtinId="9" hidden="1"/>
    <cellStyle name="Followed Hyperlink" xfId="5164" builtinId="9" hidden="1"/>
    <cellStyle name="Followed Hyperlink" xfId="5166" builtinId="9" hidden="1"/>
    <cellStyle name="Followed Hyperlink" xfId="5168" builtinId="9" hidden="1"/>
    <cellStyle name="Followed Hyperlink" xfId="5170" builtinId="9" hidden="1"/>
    <cellStyle name="Followed Hyperlink" xfId="5172" builtinId="9" hidden="1"/>
    <cellStyle name="Followed Hyperlink" xfId="5174" builtinId="9" hidden="1"/>
    <cellStyle name="Followed Hyperlink" xfId="5176" builtinId="9" hidden="1"/>
    <cellStyle name="Followed Hyperlink" xfId="5178" builtinId="9" hidden="1"/>
    <cellStyle name="Followed Hyperlink" xfId="5180" builtinId="9" hidden="1"/>
    <cellStyle name="Followed Hyperlink" xfId="5182" builtinId="9" hidden="1"/>
    <cellStyle name="Followed Hyperlink" xfId="5184" builtinId="9" hidden="1"/>
    <cellStyle name="Followed Hyperlink" xfId="5186" builtinId="9" hidden="1"/>
    <cellStyle name="Followed Hyperlink" xfId="5188" builtinId="9" hidden="1"/>
    <cellStyle name="Followed Hyperlink" xfId="5190" builtinId="9" hidden="1"/>
    <cellStyle name="Followed Hyperlink" xfId="5192" builtinId="9" hidden="1"/>
    <cellStyle name="Followed Hyperlink" xfId="5194" builtinId="9" hidden="1"/>
    <cellStyle name="Followed Hyperlink" xfId="5196" builtinId="9" hidden="1"/>
    <cellStyle name="Followed Hyperlink" xfId="5198" builtinId="9" hidden="1"/>
    <cellStyle name="Followed Hyperlink" xfId="5200" builtinId="9" hidden="1"/>
    <cellStyle name="Followed Hyperlink" xfId="5202" builtinId="9" hidden="1"/>
    <cellStyle name="Followed Hyperlink" xfId="5204" builtinId="9" hidden="1"/>
    <cellStyle name="Followed Hyperlink" xfId="5206" builtinId="9" hidden="1"/>
    <cellStyle name="Followed Hyperlink" xfId="5208" builtinId="9" hidden="1"/>
    <cellStyle name="Followed Hyperlink" xfId="5210" builtinId="9" hidden="1"/>
    <cellStyle name="Followed Hyperlink" xfId="5212" builtinId="9" hidden="1"/>
    <cellStyle name="Followed Hyperlink" xfId="5214" builtinId="9" hidden="1"/>
    <cellStyle name="Followed Hyperlink" xfId="5216" builtinId="9" hidden="1"/>
    <cellStyle name="Followed Hyperlink" xfId="5218" builtinId="9" hidden="1"/>
    <cellStyle name="Followed Hyperlink" xfId="5220" builtinId="9" hidden="1"/>
    <cellStyle name="Followed Hyperlink" xfId="5222" builtinId="9" hidden="1"/>
    <cellStyle name="Followed Hyperlink" xfId="5224" builtinId="9" hidden="1"/>
    <cellStyle name="Followed Hyperlink" xfId="5226" builtinId="9" hidden="1"/>
    <cellStyle name="Followed Hyperlink" xfId="5228" builtinId="9" hidden="1"/>
    <cellStyle name="Followed Hyperlink" xfId="5230" builtinId="9" hidden="1"/>
    <cellStyle name="Followed Hyperlink" xfId="5232" builtinId="9" hidden="1"/>
    <cellStyle name="Followed Hyperlink" xfId="5234" builtinId="9" hidden="1"/>
    <cellStyle name="Followed Hyperlink" xfId="5236" builtinId="9" hidden="1"/>
    <cellStyle name="Followed Hyperlink" xfId="5238" builtinId="9" hidden="1"/>
    <cellStyle name="Followed Hyperlink" xfId="5240" builtinId="9" hidden="1"/>
    <cellStyle name="Followed Hyperlink" xfId="5242" builtinId="9" hidden="1"/>
    <cellStyle name="Followed Hyperlink" xfId="5244" builtinId="9" hidden="1"/>
    <cellStyle name="Followed Hyperlink" xfId="5246" builtinId="9" hidden="1"/>
    <cellStyle name="Followed Hyperlink" xfId="5248" builtinId="9" hidden="1"/>
    <cellStyle name="Followed Hyperlink" xfId="5250" builtinId="9" hidden="1"/>
    <cellStyle name="Followed Hyperlink" xfId="5252" builtinId="9" hidden="1"/>
    <cellStyle name="Followed Hyperlink" xfId="5254" builtinId="9" hidden="1"/>
    <cellStyle name="Followed Hyperlink" xfId="5256" builtinId="9" hidden="1"/>
    <cellStyle name="Followed Hyperlink" xfId="5258" builtinId="9" hidden="1"/>
    <cellStyle name="Followed Hyperlink" xfId="5260" builtinId="9" hidden="1"/>
    <cellStyle name="Followed Hyperlink" xfId="5262" builtinId="9" hidden="1"/>
    <cellStyle name="Followed Hyperlink" xfId="5264" builtinId="9" hidden="1"/>
    <cellStyle name="Followed Hyperlink" xfId="5266" builtinId="9" hidden="1"/>
    <cellStyle name="Followed Hyperlink" xfId="5268" builtinId="9" hidden="1"/>
    <cellStyle name="Followed Hyperlink" xfId="5270" builtinId="9" hidden="1"/>
    <cellStyle name="Followed Hyperlink" xfId="5272" builtinId="9" hidden="1"/>
    <cellStyle name="Followed Hyperlink" xfId="5274" builtinId="9" hidden="1"/>
    <cellStyle name="Followed Hyperlink" xfId="5276" builtinId="9" hidden="1"/>
    <cellStyle name="Followed Hyperlink" xfId="5278" builtinId="9" hidden="1"/>
    <cellStyle name="Followed Hyperlink" xfId="5280" builtinId="9" hidden="1"/>
    <cellStyle name="Followed Hyperlink" xfId="5282" builtinId="9" hidden="1"/>
    <cellStyle name="Followed Hyperlink" xfId="5284" builtinId="9" hidden="1"/>
    <cellStyle name="Followed Hyperlink" xfId="5286" builtinId="9" hidden="1"/>
    <cellStyle name="Followed Hyperlink" xfId="5288" builtinId="9" hidden="1"/>
    <cellStyle name="Followed Hyperlink" xfId="5290" builtinId="9" hidden="1"/>
    <cellStyle name="Followed Hyperlink" xfId="5292" builtinId="9" hidden="1"/>
    <cellStyle name="Followed Hyperlink" xfId="5294" builtinId="9" hidden="1"/>
    <cellStyle name="Followed Hyperlink" xfId="5296" builtinId="9" hidden="1"/>
    <cellStyle name="Followed Hyperlink" xfId="5298" builtinId="9" hidden="1"/>
    <cellStyle name="Followed Hyperlink" xfId="5300" builtinId="9" hidden="1"/>
    <cellStyle name="Followed Hyperlink" xfId="5302" builtinId="9" hidden="1"/>
    <cellStyle name="Followed Hyperlink" xfId="5304" builtinId="9" hidden="1"/>
    <cellStyle name="Followed Hyperlink" xfId="5306" builtinId="9" hidden="1"/>
    <cellStyle name="Followed Hyperlink" xfId="5308" builtinId="9" hidden="1"/>
    <cellStyle name="Followed Hyperlink" xfId="5310" builtinId="9" hidden="1"/>
    <cellStyle name="Followed Hyperlink" xfId="5312" builtinId="9" hidden="1"/>
    <cellStyle name="Followed Hyperlink" xfId="5314" builtinId="9" hidden="1"/>
    <cellStyle name="Followed Hyperlink" xfId="5316" builtinId="9" hidden="1"/>
    <cellStyle name="Followed Hyperlink" xfId="5318" builtinId="9" hidden="1"/>
    <cellStyle name="Followed Hyperlink" xfId="5320" builtinId="9" hidden="1"/>
    <cellStyle name="Followed Hyperlink" xfId="5322" builtinId="9" hidden="1"/>
    <cellStyle name="Followed Hyperlink" xfId="5324" builtinId="9" hidden="1"/>
    <cellStyle name="Followed Hyperlink" xfId="5326" builtinId="9" hidden="1"/>
    <cellStyle name="Followed Hyperlink" xfId="5328" builtinId="9" hidden="1"/>
    <cellStyle name="Followed Hyperlink" xfId="5330" builtinId="9" hidden="1"/>
    <cellStyle name="Followed Hyperlink" xfId="5332" builtinId="9" hidden="1"/>
    <cellStyle name="Followed Hyperlink" xfId="5334" builtinId="9" hidden="1"/>
    <cellStyle name="Followed Hyperlink" xfId="5336" builtinId="9" hidden="1"/>
    <cellStyle name="Followed Hyperlink" xfId="5338" builtinId="9" hidden="1"/>
    <cellStyle name="Followed Hyperlink" xfId="5340" builtinId="9" hidden="1"/>
    <cellStyle name="Followed Hyperlink" xfId="5342" builtinId="9" hidden="1"/>
    <cellStyle name="Followed Hyperlink" xfId="5344" builtinId="9" hidden="1"/>
    <cellStyle name="Followed Hyperlink" xfId="5346" builtinId="9" hidden="1"/>
    <cellStyle name="Followed Hyperlink" xfId="5348" builtinId="9" hidden="1"/>
    <cellStyle name="Followed Hyperlink" xfId="5350" builtinId="9" hidden="1"/>
    <cellStyle name="Followed Hyperlink" xfId="5352" builtinId="9" hidden="1"/>
    <cellStyle name="Followed Hyperlink" xfId="5354" builtinId="9" hidden="1"/>
    <cellStyle name="Followed Hyperlink" xfId="5356" builtinId="9" hidden="1"/>
    <cellStyle name="Followed Hyperlink" xfId="5358" builtinId="9" hidden="1"/>
    <cellStyle name="Followed Hyperlink" xfId="5360" builtinId="9" hidden="1"/>
    <cellStyle name="Followed Hyperlink" xfId="5362" builtinId="9" hidden="1"/>
    <cellStyle name="Followed Hyperlink" xfId="5364" builtinId="9" hidden="1"/>
    <cellStyle name="Followed Hyperlink" xfId="5366" builtinId="9" hidden="1"/>
    <cellStyle name="Followed Hyperlink" xfId="5368" builtinId="9" hidden="1"/>
    <cellStyle name="Followed Hyperlink" xfId="5370" builtinId="9" hidden="1"/>
    <cellStyle name="Followed Hyperlink" xfId="5372" builtinId="9" hidden="1"/>
    <cellStyle name="Followed Hyperlink" xfId="5374" builtinId="9" hidden="1"/>
    <cellStyle name="Followed Hyperlink" xfId="5376" builtinId="9" hidden="1"/>
    <cellStyle name="Followed Hyperlink" xfId="5378" builtinId="9" hidden="1"/>
    <cellStyle name="Followed Hyperlink" xfId="5380" builtinId="9" hidden="1"/>
    <cellStyle name="Followed Hyperlink" xfId="5382" builtinId="9" hidden="1"/>
    <cellStyle name="Followed Hyperlink" xfId="5384" builtinId="9" hidden="1"/>
    <cellStyle name="Followed Hyperlink" xfId="5386" builtinId="9" hidden="1"/>
    <cellStyle name="Followed Hyperlink" xfId="5388" builtinId="9" hidden="1"/>
    <cellStyle name="Followed Hyperlink" xfId="5390" builtinId="9" hidden="1"/>
    <cellStyle name="Followed Hyperlink" xfId="5392" builtinId="9" hidden="1"/>
    <cellStyle name="Followed Hyperlink" xfId="5394" builtinId="9" hidden="1"/>
    <cellStyle name="Followed Hyperlink" xfId="5396" builtinId="9" hidden="1"/>
    <cellStyle name="Followed Hyperlink" xfId="5398" builtinId="9" hidden="1"/>
    <cellStyle name="Followed Hyperlink" xfId="5400" builtinId="9" hidden="1"/>
    <cellStyle name="Followed Hyperlink" xfId="5402" builtinId="9" hidden="1"/>
    <cellStyle name="Followed Hyperlink" xfId="5404" builtinId="9" hidden="1"/>
    <cellStyle name="Followed Hyperlink" xfId="5406" builtinId="9" hidden="1"/>
    <cellStyle name="Followed Hyperlink" xfId="5408" builtinId="9" hidden="1"/>
    <cellStyle name="Followed Hyperlink" xfId="5410" builtinId="9" hidden="1"/>
    <cellStyle name="Followed Hyperlink" xfId="5412" builtinId="9" hidden="1"/>
    <cellStyle name="Followed Hyperlink" xfId="5414" builtinId="9" hidden="1"/>
    <cellStyle name="Followed Hyperlink" xfId="5416" builtinId="9" hidden="1"/>
    <cellStyle name="Followed Hyperlink" xfId="5418" builtinId="9" hidden="1"/>
    <cellStyle name="Followed Hyperlink" xfId="5420" builtinId="9" hidden="1"/>
    <cellStyle name="Followed Hyperlink" xfId="5422" builtinId="9" hidden="1"/>
    <cellStyle name="Followed Hyperlink" xfId="5424" builtinId="9" hidden="1"/>
    <cellStyle name="Followed Hyperlink" xfId="5426" builtinId="9" hidden="1"/>
    <cellStyle name="Followed Hyperlink" xfId="5428" builtinId="9" hidden="1"/>
    <cellStyle name="Followed Hyperlink" xfId="5430" builtinId="9" hidden="1"/>
    <cellStyle name="Followed Hyperlink" xfId="5432" builtinId="9" hidden="1"/>
    <cellStyle name="Followed Hyperlink" xfId="5434" builtinId="9" hidden="1"/>
    <cellStyle name="Followed Hyperlink" xfId="5436" builtinId="9" hidden="1"/>
    <cellStyle name="Followed Hyperlink" xfId="5438" builtinId="9" hidden="1"/>
    <cellStyle name="Followed Hyperlink" xfId="5440" builtinId="9" hidden="1"/>
    <cellStyle name="Followed Hyperlink" xfId="5442" builtinId="9" hidden="1"/>
    <cellStyle name="Followed Hyperlink" xfId="5444" builtinId="9" hidden="1"/>
    <cellStyle name="Followed Hyperlink" xfId="5446" builtinId="9" hidden="1"/>
    <cellStyle name="Followed Hyperlink" xfId="5448" builtinId="9" hidden="1"/>
    <cellStyle name="Followed Hyperlink" xfId="5450" builtinId="9" hidden="1"/>
    <cellStyle name="Followed Hyperlink" xfId="5452" builtinId="9" hidden="1"/>
    <cellStyle name="Followed Hyperlink" xfId="5454" builtinId="9" hidden="1"/>
    <cellStyle name="Followed Hyperlink" xfId="5456" builtinId="9" hidden="1"/>
    <cellStyle name="Followed Hyperlink" xfId="5458" builtinId="9" hidden="1"/>
    <cellStyle name="Followed Hyperlink" xfId="5460" builtinId="9" hidden="1"/>
    <cellStyle name="Followed Hyperlink" xfId="5462" builtinId="9" hidden="1"/>
    <cellStyle name="Followed Hyperlink" xfId="5464" builtinId="9" hidden="1"/>
    <cellStyle name="Followed Hyperlink" xfId="5466" builtinId="9" hidden="1"/>
    <cellStyle name="Followed Hyperlink" xfId="5468" builtinId="9" hidden="1"/>
    <cellStyle name="Followed Hyperlink" xfId="5470" builtinId="9" hidden="1"/>
    <cellStyle name="Followed Hyperlink" xfId="5472" builtinId="9" hidden="1"/>
    <cellStyle name="Followed Hyperlink" xfId="5474" builtinId="9" hidden="1"/>
    <cellStyle name="Followed Hyperlink" xfId="5476" builtinId="9" hidden="1"/>
    <cellStyle name="Followed Hyperlink" xfId="5478" builtinId="9" hidden="1"/>
    <cellStyle name="Followed Hyperlink" xfId="5480" builtinId="9" hidden="1"/>
    <cellStyle name="Followed Hyperlink" xfId="5482" builtinId="9" hidden="1"/>
    <cellStyle name="Followed Hyperlink" xfId="5484" builtinId="9" hidden="1"/>
    <cellStyle name="Followed Hyperlink" xfId="5486" builtinId="9" hidden="1"/>
    <cellStyle name="Followed Hyperlink" xfId="5488" builtinId="9" hidden="1"/>
    <cellStyle name="Followed Hyperlink" xfId="5490" builtinId="9" hidden="1"/>
    <cellStyle name="Followed Hyperlink" xfId="5492" builtinId="9" hidden="1"/>
    <cellStyle name="Followed Hyperlink" xfId="5494" builtinId="9" hidden="1"/>
    <cellStyle name="Followed Hyperlink" xfId="5496" builtinId="9" hidden="1"/>
    <cellStyle name="Followed Hyperlink" xfId="5498" builtinId="9" hidden="1"/>
    <cellStyle name="Followed Hyperlink" xfId="5500" builtinId="9" hidden="1"/>
    <cellStyle name="Followed Hyperlink" xfId="5502" builtinId="9" hidden="1"/>
    <cellStyle name="Followed Hyperlink" xfId="5504" builtinId="9" hidden="1"/>
    <cellStyle name="Followed Hyperlink" xfId="5506" builtinId="9" hidden="1"/>
    <cellStyle name="Followed Hyperlink" xfId="5508" builtinId="9" hidden="1"/>
    <cellStyle name="Followed Hyperlink" xfId="5510" builtinId="9" hidden="1"/>
    <cellStyle name="Followed Hyperlink" xfId="5512" builtinId="9" hidden="1"/>
    <cellStyle name="Followed Hyperlink" xfId="5514" builtinId="9" hidden="1"/>
    <cellStyle name="Followed Hyperlink" xfId="5516" builtinId="9" hidden="1"/>
    <cellStyle name="Followed Hyperlink" xfId="5518" builtinId="9" hidden="1"/>
    <cellStyle name="Followed Hyperlink" xfId="5520" builtinId="9" hidden="1"/>
    <cellStyle name="Followed Hyperlink" xfId="5522" builtinId="9" hidden="1"/>
    <cellStyle name="Followed Hyperlink" xfId="5524" builtinId="9" hidden="1"/>
    <cellStyle name="Followed Hyperlink" xfId="5526" builtinId="9" hidden="1"/>
    <cellStyle name="Followed Hyperlink" xfId="5528" builtinId="9" hidden="1"/>
    <cellStyle name="Followed Hyperlink" xfId="5530" builtinId="9" hidden="1"/>
    <cellStyle name="Followed Hyperlink" xfId="5532" builtinId="9" hidden="1"/>
    <cellStyle name="Followed Hyperlink" xfId="5534" builtinId="9" hidden="1"/>
    <cellStyle name="Followed Hyperlink" xfId="5536" builtinId="9" hidden="1"/>
    <cellStyle name="Followed Hyperlink" xfId="5538" builtinId="9" hidden="1"/>
    <cellStyle name="Followed Hyperlink" xfId="5540" builtinId="9" hidden="1"/>
    <cellStyle name="Followed Hyperlink" xfId="5542" builtinId="9" hidden="1"/>
    <cellStyle name="Followed Hyperlink" xfId="5544" builtinId="9" hidden="1"/>
    <cellStyle name="Followed Hyperlink" xfId="5546" builtinId="9" hidden="1"/>
    <cellStyle name="Followed Hyperlink" xfId="5548" builtinId="9" hidden="1"/>
    <cellStyle name="Followed Hyperlink" xfId="5550" builtinId="9" hidden="1"/>
    <cellStyle name="Followed Hyperlink" xfId="5552" builtinId="9" hidden="1"/>
    <cellStyle name="Followed Hyperlink" xfId="5554" builtinId="9" hidden="1"/>
    <cellStyle name="Followed Hyperlink" xfId="5556" builtinId="9" hidden="1"/>
    <cellStyle name="Followed Hyperlink" xfId="5558" builtinId="9" hidden="1"/>
    <cellStyle name="Followed Hyperlink" xfId="5560" builtinId="9" hidden="1"/>
    <cellStyle name="Followed Hyperlink" xfId="5562" builtinId="9" hidden="1"/>
    <cellStyle name="Followed Hyperlink" xfId="5566" builtinId="9" hidden="1"/>
    <cellStyle name="Followed Hyperlink" xfId="5568" builtinId="9" hidden="1"/>
    <cellStyle name="Followed Hyperlink" xfId="5570" builtinId="9" hidden="1"/>
    <cellStyle name="Followed Hyperlink" xfId="5572" builtinId="9" hidden="1"/>
    <cellStyle name="Followed Hyperlink" xfId="5574" builtinId="9" hidden="1"/>
    <cellStyle name="Followed Hyperlink" xfId="5576" builtinId="9" hidden="1"/>
    <cellStyle name="Followed Hyperlink" xfId="5578" builtinId="9" hidden="1"/>
    <cellStyle name="Followed Hyperlink" xfId="5580" builtinId="9" hidden="1"/>
    <cellStyle name="Followed Hyperlink" xfId="5582" builtinId="9" hidden="1"/>
    <cellStyle name="Followed Hyperlink" xfId="5584" builtinId="9" hidden="1"/>
    <cellStyle name="Followed Hyperlink" xfId="5586" builtinId="9" hidden="1"/>
    <cellStyle name="Followed Hyperlink" xfId="5588" builtinId="9" hidden="1"/>
    <cellStyle name="Followed Hyperlink" xfId="5590" builtinId="9" hidden="1"/>
    <cellStyle name="Followed Hyperlink" xfId="5592" builtinId="9" hidden="1"/>
    <cellStyle name="Followed Hyperlink" xfId="5594" builtinId="9" hidden="1"/>
    <cellStyle name="Followed Hyperlink" xfId="5596" builtinId="9" hidden="1"/>
    <cellStyle name="Followed Hyperlink" xfId="5598" builtinId="9" hidden="1"/>
    <cellStyle name="Followed Hyperlink" xfId="5600" builtinId="9" hidden="1"/>
    <cellStyle name="Followed Hyperlink" xfId="5602" builtinId="9" hidden="1"/>
    <cellStyle name="Followed Hyperlink" xfId="5604" builtinId="9" hidden="1"/>
    <cellStyle name="Followed Hyperlink" xfId="5606" builtinId="9" hidden="1"/>
    <cellStyle name="Followed Hyperlink" xfId="5608" builtinId="9" hidden="1"/>
    <cellStyle name="Followed Hyperlink" xfId="5610" builtinId="9" hidden="1"/>
    <cellStyle name="Followed Hyperlink" xfId="5612" builtinId="9" hidden="1"/>
    <cellStyle name="Followed Hyperlink" xfId="5614" builtinId="9" hidden="1"/>
    <cellStyle name="Followed Hyperlink" xfId="5616" builtinId="9" hidden="1"/>
    <cellStyle name="Followed Hyperlink" xfId="5618" builtinId="9" hidden="1"/>
    <cellStyle name="Followed Hyperlink" xfId="5620" builtinId="9" hidden="1"/>
    <cellStyle name="Followed Hyperlink" xfId="5622" builtinId="9" hidden="1"/>
    <cellStyle name="Followed Hyperlink" xfId="5624" builtinId="9" hidden="1"/>
    <cellStyle name="Followed Hyperlink" xfId="5626" builtinId="9" hidden="1"/>
    <cellStyle name="Followed Hyperlink" xfId="5628" builtinId="9" hidden="1"/>
    <cellStyle name="Followed Hyperlink" xfId="5630" builtinId="9" hidden="1"/>
    <cellStyle name="Followed Hyperlink" xfId="5632" builtinId="9" hidden="1"/>
    <cellStyle name="Followed Hyperlink" xfId="5634" builtinId="9" hidden="1"/>
    <cellStyle name="Followed Hyperlink" xfId="5636" builtinId="9" hidden="1"/>
    <cellStyle name="Followed Hyperlink" xfId="5638" builtinId="9" hidden="1"/>
    <cellStyle name="Followed Hyperlink" xfId="5640" builtinId="9" hidden="1"/>
    <cellStyle name="Followed Hyperlink" xfId="5642" builtinId="9" hidden="1"/>
    <cellStyle name="Followed Hyperlink" xfId="5644" builtinId="9" hidden="1"/>
    <cellStyle name="Followed Hyperlink" xfId="5646" builtinId="9" hidden="1"/>
    <cellStyle name="Followed Hyperlink" xfId="5648" builtinId="9" hidden="1"/>
    <cellStyle name="Followed Hyperlink" xfId="5650" builtinId="9" hidden="1"/>
    <cellStyle name="Followed Hyperlink" xfId="5652" builtinId="9" hidden="1"/>
    <cellStyle name="Followed Hyperlink" xfId="5654" builtinId="9" hidden="1"/>
    <cellStyle name="Followed Hyperlink" xfId="5656" builtinId="9" hidden="1"/>
    <cellStyle name="Followed Hyperlink" xfId="5658" builtinId="9" hidden="1"/>
    <cellStyle name="Followed Hyperlink" xfId="5660" builtinId="9" hidden="1"/>
    <cellStyle name="Followed Hyperlink" xfId="5662" builtinId="9" hidden="1"/>
    <cellStyle name="Followed Hyperlink" xfId="5664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14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30" builtinId="9" hidden="1"/>
    <cellStyle name="Followed Hyperlink" xfId="5732" builtinId="9" hidden="1"/>
    <cellStyle name="Followed Hyperlink" xfId="5734" builtinId="9" hidden="1"/>
    <cellStyle name="Followed Hyperlink" xfId="5736" builtinId="9" hidden="1"/>
    <cellStyle name="Followed Hyperlink" xfId="5738" builtinId="9" hidden="1"/>
    <cellStyle name="Followed Hyperlink" xfId="5740" builtinId="9" hidden="1"/>
    <cellStyle name="Followed Hyperlink" xfId="5741" builtinId="9" hidden="1"/>
    <cellStyle name="Followed Hyperlink" xfId="5742" builtinId="9" hidden="1"/>
    <cellStyle name="Followed Hyperlink" xfId="5743" builtinId="9" hidden="1"/>
    <cellStyle name="Followed Hyperlink" xfId="5744" builtinId="9" hidden="1"/>
    <cellStyle name="Followed Hyperlink" xfId="5745" builtinId="9" hidden="1"/>
    <cellStyle name="Followed Hyperlink" xfId="5746" builtinId="9" hidden="1"/>
    <cellStyle name="Followed Hyperlink" xfId="5747" builtinId="9" hidden="1"/>
    <cellStyle name="Followed Hyperlink" xfId="5748" builtinId="9" hidden="1"/>
    <cellStyle name="Followed Hyperlink" xfId="5749" builtinId="9" hidden="1"/>
    <cellStyle name="Followed Hyperlink" xfId="5750" builtinId="9" hidden="1"/>
    <cellStyle name="Followed Hyperlink" xfId="5751" builtinId="9" hidden="1"/>
    <cellStyle name="Followed Hyperlink" xfId="5752" builtinId="9" hidden="1"/>
    <cellStyle name="Followed Hyperlink" xfId="5753" builtinId="9" hidden="1"/>
    <cellStyle name="Followed Hyperlink" xfId="5754" builtinId="9" hidden="1"/>
    <cellStyle name="Followed Hyperlink" xfId="5755" builtinId="9" hidden="1"/>
    <cellStyle name="Followed Hyperlink" xfId="5756" builtinId="9" hidden="1"/>
    <cellStyle name="Followed Hyperlink" xfId="5757" builtinId="9" hidden="1"/>
    <cellStyle name="Followed Hyperlink" xfId="5758" builtinId="9" hidden="1"/>
    <cellStyle name="Followed Hyperlink" xfId="5759" builtinId="9" hidden="1"/>
    <cellStyle name="Followed Hyperlink" xfId="5760" builtinId="9" hidden="1"/>
    <cellStyle name="Followed Hyperlink" xfId="5761" builtinId="9" hidden="1"/>
    <cellStyle name="Followed Hyperlink" xfId="5762" builtinId="9" hidden="1"/>
    <cellStyle name="Followed Hyperlink" xfId="5763" builtinId="9" hidden="1"/>
    <cellStyle name="Followed Hyperlink" xfId="5764" builtinId="9" hidden="1"/>
    <cellStyle name="Followed Hyperlink" xfId="5765" builtinId="9" hidden="1"/>
    <cellStyle name="Followed Hyperlink" xfId="5766" builtinId="9" hidden="1"/>
    <cellStyle name="Followed Hyperlink" xfId="5767" builtinId="9" hidden="1"/>
    <cellStyle name="Followed Hyperlink" xfId="5768" builtinId="9" hidden="1"/>
    <cellStyle name="Followed Hyperlink" xfId="5769" builtinId="9" hidden="1"/>
    <cellStyle name="Followed Hyperlink" xfId="5770" builtinId="9" hidden="1"/>
    <cellStyle name="Followed Hyperlink" xfId="5771" builtinId="9" hidden="1"/>
    <cellStyle name="Followed Hyperlink" xfId="5772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1" builtinId="9" hidden="1"/>
    <cellStyle name="Followed Hyperlink" xfId="5782" builtinId="9" hidden="1"/>
    <cellStyle name="Followed Hyperlink" xfId="5783" builtinId="9" hidden="1"/>
    <cellStyle name="Followed Hyperlink" xfId="5784" builtinId="9" hidden="1"/>
    <cellStyle name="Followed Hyperlink" xfId="5785" builtinId="9" hidden="1"/>
    <cellStyle name="Followed Hyperlink" xfId="5786" builtinId="9" hidden="1"/>
    <cellStyle name="Followed Hyperlink" xfId="5787" builtinId="9" hidden="1"/>
    <cellStyle name="Followed Hyperlink" xfId="5788" builtinId="9" hidden="1"/>
    <cellStyle name="Followed Hyperlink" xfId="5789" builtinId="9" hidden="1"/>
    <cellStyle name="Followed Hyperlink" xfId="5790" builtinId="9" hidden="1"/>
    <cellStyle name="Followed Hyperlink" xfId="5791" builtinId="9" hidden="1"/>
    <cellStyle name="Followed Hyperlink" xfId="5792" builtinId="9" hidden="1"/>
    <cellStyle name="Followed Hyperlink" xfId="5793" builtinId="9" hidden="1"/>
    <cellStyle name="Followed Hyperlink" xfId="5794" builtinId="9" hidden="1"/>
    <cellStyle name="Followed Hyperlink" xfId="5795" builtinId="9" hidden="1"/>
    <cellStyle name="Followed Hyperlink" xfId="5796" builtinId="9" hidden="1"/>
    <cellStyle name="Followed Hyperlink" xfId="5797" builtinId="9" hidden="1"/>
    <cellStyle name="Followed Hyperlink" xfId="5798" builtinId="9" hidden="1"/>
    <cellStyle name="Followed Hyperlink" xfId="5799" builtinId="9" hidden="1"/>
    <cellStyle name="Followed Hyperlink" xfId="5800" builtinId="9" hidden="1"/>
    <cellStyle name="Followed Hyperlink" xfId="5801" builtinId="9" hidden="1"/>
    <cellStyle name="Followed Hyperlink" xfId="5802" builtinId="9" hidden="1"/>
    <cellStyle name="Followed Hyperlink" xfId="5803" builtinId="9" hidden="1"/>
    <cellStyle name="Followed Hyperlink" xfId="5804" builtinId="9" hidden="1"/>
    <cellStyle name="Followed Hyperlink" xfId="5805" builtinId="9" hidden="1"/>
    <cellStyle name="Followed Hyperlink" xfId="5806" builtinId="9" hidden="1"/>
    <cellStyle name="Followed Hyperlink" xfId="5807" builtinId="9" hidden="1"/>
    <cellStyle name="Followed Hyperlink" xfId="5808" builtinId="9" hidden="1"/>
    <cellStyle name="Followed Hyperlink" xfId="5809" builtinId="9" hidden="1"/>
    <cellStyle name="Followed Hyperlink" xfId="5810" builtinId="9" hidden="1"/>
    <cellStyle name="Followed Hyperlink" xfId="5811" builtinId="9" hidden="1"/>
    <cellStyle name="Followed Hyperlink" xfId="5812" builtinId="9" hidden="1"/>
    <cellStyle name="Followed Hyperlink" xfId="5813" builtinId="9" hidden="1"/>
    <cellStyle name="Followed Hyperlink" xfId="5814" builtinId="9" hidden="1"/>
    <cellStyle name="Followed Hyperlink" xfId="5815" builtinId="9" hidden="1"/>
    <cellStyle name="Followed Hyperlink" xfId="5816" builtinId="9" hidden="1"/>
    <cellStyle name="Followed Hyperlink" xfId="5817" builtinId="9" hidden="1"/>
    <cellStyle name="Followed Hyperlink" xfId="5818" builtinId="9" hidden="1"/>
    <cellStyle name="Followed Hyperlink" xfId="5819" builtinId="9" hidden="1"/>
    <cellStyle name="Followed Hyperlink" xfId="5820" builtinId="9" hidden="1"/>
    <cellStyle name="Followed Hyperlink" xfId="5821" builtinId="9" hidden="1"/>
    <cellStyle name="Followed Hyperlink" xfId="5822" builtinId="9" hidden="1"/>
    <cellStyle name="Followed Hyperlink" xfId="5823" builtinId="9" hidden="1"/>
    <cellStyle name="Followed Hyperlink" xfId="5824" builtinId="9" hidden="1"/>
    <cellStyle name="Followed Hyperlink" xfId="5825" builtinId="9" hidden="1"/>
    <cellStyle name="Followed Hyperlink" xfId="5826" builtinId="9" hidden="1"/>
    <cellStyle name="Followed Hyperlink" xfId="5827" builtinId="9" hidden="1"/>
    <cellStyle name="Followed Hyperlink" xfId="5828" builtinId="9" hidden="1"/>
    <cellStyle name="Followed Hyperlink" xfId="5829" builtinId="9" hidden="1"/>
    <cellStyle name="Followed Hyperlink" xfId="5830" builtinId="9" hidden="1"/>
    <cellStyle name="Followed Hyperlink" xfId="5831" builtinId="9" hidden="1"/>
    <cellStyle name="Followed Hyperlink" xfId="5832" builtinId="9" hidden="1"/>
    <cellStyle name="Followed Hyperlink" xfId="5833" builtinId="9" hidden="1"/>
    <cellStyle name="Followed Hyperlink" xfId="5834" builtinId="9" hidden="1"/>
    <cellStyle name="Followed Hyperlink" xfId="5835" builtinId="9" hidden="1"/>
    <cellStyle name="Followed Hyperlink" xfId="5836" builtinId="9" hidden="1"/>
    <cellStyle name="Followed Hyperlink" xfId="5837" builtinId="9" hidden="1"/>
    <cellStyle name="Followed Hyperlink" xfId="5838" builtinId="9" hidden="1"/>
    <cellStyle name="Followed Hyperlink" xfId="5839" builtinId="9" hidden="1"/>
    <cellStyle name="Followed Hyperlink" xfId="5840" builtinId="9" hidden="1"/>
    <cellStyle name="Followed Hyperlink" xfId="5841" builtinId="9" hidden="1"/>
    <cellStyle name="Followed Hyperlink" xfId="5842" builtinId="9" hidden="1"/>
    <cellStyle name="Followed Hyperlink" xfId="5843" builtinId="9" hidden="1"/>
    <cellStyle name="Followed Hyperlink" xfId="5844" builtinId="9" hidden="1"/>
    <cellStyle name="Followed Hyperlink" xfId="5845" builtinId="9" hidden="1"/>
    <cellStyle name="Followed Hyperlink" xfId="5846" builtinId="9" hidden="1"/>
    <cellStyle name="Followed Hyperlink" xfId="5847" builtinId="9" hidden="1"/>
    <cellStyle name="Followed Hyperlink" xfId="5848" builtinId="9" hidden="1"/>
    <cellStyle name="Followed Hyperlink" xfId="5849" builtinId="9" hidden="1"/>
    <cellStyle name="Followed Hyperlink" xfId="5850" builtinId="9" hidden="1"/>
    <cellStyle name="Followed Hyperlink" xfId="5851" builtinId="9" hidden="1"/>
    <cellStyle name="Followed Hyperlink" xfId="5852" builtinId="9" hidden="1"/>
    <cellStyle name="Followed Hyperlink" xfId="5853" builtinId="9" hidden="1"/>
    <cellStyle name="Followed Hyperlink" xfId="5854" builtinId="9" hidden="1"/>
    <cellStyle name="Followed Hyperlink" xfId="5855" builtinId="9" hidden="1"/>
    <cellStyle name="Followed Hyperlink" xfId="5856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861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4919" builtinId="9" hidden="1"/>
    <cellStyle name="Followed Hyperlink" xfId="5564" builtinId="9" hidden="1"/>
    <cellStyle name="Followed Hyperlink" xfId="5905" builtinId="9" hidden="1"/>
    <cellStyle name="Followed Hyperlink" xfId="5907" builtinId="9" hidden="1"/>
    <cellStyle name="Followed Hyperlink" xfId="5909" builtinId="9" hidden="1"/>
    <cellStyle name="Followed Hyperlink" xfId="5911" builtinId="9" hidden="1"/>
    <cellStyle name="Followed Hyperlink" xfId="5913" builtinId="9" hidden="1"/>
    <cellStyle name="Followed Hyperlink" xfId="5915" builtinId="9" hidden="1"/>
    <cellStyle name="Followed Hyperlink" xfId="5917" builtinId="9" hidden="1"/>
    <cellStyle name="Followed Hyperlink" xfId="5919" builtinId="9" hidden="1"/>
    <cellStyle name="Followed Hyperlink" xfId="5921" builtinId="9" hidden="1"/>
    <cellStyle name="Followed Hyperlink" xfId="5923" builtinId="9" hidden="1"/>
    <cellStyle name="Followed Hyperlink" xfId="5925" builtinId="9" hidden="1"/>
    <cellStyle name="Followed Hyperlink" xfId="5927" builtinId="9" hidden="1"/>
    <cellStyle name="Followed Hyperlink" xfId="5929" builtinId="9" hidden="1"/>
    <cellStyle name="Followed Hyperlink" xfId="5931" builtinId="9" hidden="1"/>
    <cellStyle name="Followed Hyperlink" xfId="5933" builtinId="9" hidden="1"/>
    <cellStyle name="Followed Hyperlink" xfId="5935" builtinId="9" hidden="1"/>
    <cellStyle name="Followed Hyperlink" xfId="5937" builtinId="9" hidden="1"/>
    <cellStyle name="Followed Hyperlink" xfId="5939" builtinId="9" hidden="1"/>
    <cellStyle name="Followed Hyperlink" xfId="5941" builtinId="9" hidden="1"/>
    <cellStyle name="Followed Hyperlink" xfId="5943" builtinId="9" hidden="1"/>
    <cellStyle name="Followed Hyperlink" xfId="5945" builtinId="9" hidden="1"/>
    <cellStyle name="Followed Hyperlink" xfId="5947" builtinId="9" hidden="1"/>
    <cellStyle name="Followed Hyperlink" xfId="5949" builtinId="9" hidden="1"/>
    <cellStyle name="Followed Hyperlink" xfId="5951" builtinId="9" hidden="1"/>
    <cellStyle name="Followed Hyperlink" xfId="5953" builtinId="9" hidden="1"/>
    <cellStyle name="Followed Hyperlink" xfId="5955" builtinId="9" hidden="1"/>
    <cellStyle name="Followed Hyperlink" xfId="5957" builtinId="9" hidden="1"/>
    <cellStyle name="Followed Hyperlink" xfId="5959" builtinId="9" hidden="1"/>
    <cellStyle name="Followed Hyperlink" xfId="5961" builtinId="9" hidden="1"/>
    <cellStyle name="Followed Hyperlink" xfId="5963" builtinId="9" hidden="1"/>
    <cellStyle name="Followed Hyperlink" xfId="5965" builtinId="9" hidden="1"/>
    <cellStyle name="Followed Hyperlink" xfId="5967" builtinId="9" hidden="1"/>
    <cellStyle name="Followed Hyperlink" xfId="5969" builtinId="9" hidden="1"/>
    <cellStyle name="Followed Hyperlink" xfId="5971" builtinId="9" hidden="1"/>
    <cellStyle name="Followed Hyperlink" xfId="5973" builtinId="9" hidden="1"/>
    <cellStyle name="Followed Hyperlink" xfId="5975" builtinId="9" hidden="1"/>
    <cellStyle name="Followed Hyperlink" xfId="5977" builtinId="9" hidden="1"/>
    <cellStyle name="Followed Hyperlink" xfId="5979" builtinId="9" hidden="1"/>
    <cellStyle name="Followed Hyperlink" xfId="5981" builtinId="9" hidden="1"/>
    <cellStyle name="Followed Hyperlink" xfId="5983" builtinId="9" hidden="1"/>
    <cellStyle name="Followed Hyperlink" xfId="5985" builtinId="9" hidden="1"/>
    <cellStyle name="Followed Hyperlink" xfId="5987" builtinId="9" hidden="1"/>
    <cellStyle name="Followed Hyperlink" xfId="5989" builtinId="9" hidden="1"/>
    <cellStyle name="Followed Hyperlink" xfId="5991" builtinId="9" hidden="1"/>
    <cellStyle name="Followed Hyperlink" xfId="5993" builtinId="9" hidden="1"/>
    <cellStyle name="Followed Hyperlink" xfId="5995" builtinId="9" hidden="1"/>
    <cellStyle name="Followed Hyperlink" xfId="5997" builtinId="9" hidden="1"/>
    <cellStyle name="Followed Hyperlink" xfId="5999" builtinId="9" hidden="1"/>
    <cellStyle name="Followed Hyperlink" xfId="6001" builtinId="9" hidden="1"/>
    <cellStyle name="Followed Hyperlink" xfId="6003" builtinId="9" hidden="1"/>
    <cellStyle name="Followed Hyperlink" xfId="6005" builtinId="9" hidden="1"/>
    <cellStyle name="Followed Hyperlink" xfId="6007" builtinId="9" hidden="1"/>
    <cellStyle name="Followed Hyperlink" xfId="6009" builtinId="9" hidden="1"/>
    <cellStyle name="Followed Hyperlink" xfId="6011" builtinId="9" hidden="1"/>
    <cellStyle name="Followed Hyperlink" xfId="6013" builtinId="9" hidden="1"/>
    <cellStyle name="Followed Hyperlink" xfId="6015" builtinId="9" hidden="1"/>
    <cellStyle name="Followed Hyperlink" xfId="6017" builtinId="9" hidden="1"/>
    <cellStyle name="Followed Hyperlink" xfId="6019" builtinId="9" hidden="1"/>
    <cellStyle name="Followed Hyperlink" xfId="6021" builtinId="9" hidden="1"/>
    <cellStyle name="Followed Hyperlink" xfId="6023" builtinId="9" hidden="1"/>
    <cellStyle name="Followed Hyperlink" xfId="6025" builtinId="9" hidden="1"/>
    <cellStyle name="Followed Hyperlink" xfId="6027" builtinId="9" hidden="1"/>
    <cellStyle name="Followed Hyperlink" xfId="6029" builtinId="9" hidden="1"/>
    <cellStyle name="Followed Hyperlink" xfId="6031" builtinId="9" hidden="1"/>
    <cellStyle name="Followed Hyperlink" xfId="6033" builtinId="9" hidden="1"/>
    <cellStyle name="Followed Hyperlink" xfId="6035" builtinId="9" hidden="1"/>
    <cellStyle name="Followed Hyperlink" xfId="6037" builtinId="9" hidden="1"/>
    <cellStyle name="Followed Hyperlink" xfId="6039" builtinId="9" hidden="1"/>
    <cellStyle name="Followed Hyperlink" xfId="6041" builtinId="9" hidden="1"/>
    <cellStyle name="Followed Hyperlink" xfId="6043" builtinId="9" hidden="1"/>
    <cellStyle name="Followed Hyperlink" xfId="6045" builtinId="9" hidden="1"/>
    <cellStyle name="Followed Hyperlink" xfId="6047" builtinId="9" hidden="1"/>
    <cellStyle name="Followed Hyperlink" xfId="6049" builtinId="9" hidden="1"/>
    <cellStyle name="Followed Hyperlink" xfId="6051" builtinId="9" hidden="1"/>
    <cellStyle name="Followed Hyperlink" xfId="6053" builtinId="9" hidden="1"/>
    <cellStyle name="Followed Hyperlink" xfId="6055" builtinId="9" hidden="1"/>
    <cellStyle name="Followed Hyperlink" xfId="6057" builtinId="9" hidden="1"/>
    <cellStyle name="Followed Hyperlink" xfId="6059" builtinId="9" hidden="1"/>
    <cellStyle name="Followed Hyperlink" xfId="6061" builtinId="9" hidden="1"/>
    <cellStyle name="Followed Hyperlink" xfId="6063" builtinId="9" hidden="1"/>
    <cellStyle name="Followed Hyperlink" xfId="6065" builtinId="9" hidden="1"/>
    <cellStyle name="Followed Hyperlink" xfId="6067" builtinId="9" hidden="1"/>
    <cellStyle name="Followed Hyperlink" xfId="6069" builtinId="9" hidden="1"/>
    <cellStyle name="Followed Hyperlink" xfId="6071" builtinId="9" hidden="1"/>
    <cellStyle name="Followed Hyperlink" xfId="6073" builtinId="9" hidden="1"/>
    <cellStyle name="Followed Hyperlink" xfId="6075" builtinId="9" hidden="1"/>
    <cellStyle name="Followed Hyperlink" xfId="6077" builtinId="9" hidden="1"/>
    <cellStyle name="Followed Hyperlink" xfId="6079" builtinId="9" hidden="1"/>
    <cellStyle name="Followed Hyperlink" xfId="6081" builtinId="9" hidden="1"/>
    <cellStyle name="Followed Hyperlink" xfId="6083" builtinId="9" hidden="1"/>
    <cellStyle name="Followed Hyperlink" xfId="6085" builtinId="9" hidden="1"/>
    <cellStyle name="Followed Hyperlink" xfId="6087" builtinId="9" hidden="1"/>
    <cellStyle name="Followed Hyperlink" xfId="6089" builtinId="9" hidden="1"/>
    <cellStyle name="Followed Hyperlink" xfId="6091" builtinId="9" hidden="1"/>
    <cellStyle name="Followed Hyperlink" xfId="6093" builtinId="9" hidden="1"/>
    <cellStyle name="Followed Hyperlink" xfId="6095" builtinId="9" hidden="1"/>
    <cellStyle name="Followed Hyperlink" xfId="6097" builtinId="9" hidden="1"/>
    <cellStyle name="Followed Hyperlink" xfId="6099" builtinId="9" hidden="1"/>
    <cellStyle name="Followed Hyperlink" xfId="6101" builtinId="9" hidden="1"/>
    <cellStyle name="Followed Hyperlink" xfId="6103" builtinId="9" hidden="1"/>
    <cellStyle name="Followed Hyperlink" xfId="6105" builtinId="9" hidden="1"/>
    <cellStyle name="Followed Hyperlink" xfId="6107" builtinId="9" hidden="1"/>
    <cellStyle name="Followed Hyperlink" xfId="6109" builtinId="9" hidden="1"/>
    <cellStyle name="Followed Hyperlink" xfId="6111" builtinId="9" hidden="1"/>
    <cellStyle name="Followed Hyperlink" xfId="6113" builtinId="9" hidden="1"/>
    <cellStyle name="Followed Hyperlink" xfId="6115" builtinId="9" hidden="1"/>
    <cellStyle name="Followed Hyperlink" xfId="6117" builtinId="9" hidden="1"/>
    <cellStyle name="Followed Hyperlink" xfId="6119" builtinId="9" hidden="1"/>
    <cellStyle name="Followed Hyperlink" xfId="6121" builtinId="9" hidden="1"/>
    <cellStyle name="Followed Hyperlink" xfId="6123" builtinId="9" hidden="1"/>
    <cellStyle name="Followed Hyperlink" xfId="6125" builtinId="9" hidden="1"/>
    <cellStyle name="Followed Hyperlink" xfId="6127" builtinId="9" hidden="1"/>
    <cellStyle name="Followed Hyperlink" xfId="6129" builtinId="9" hidden="1"/>
    <cellStyle name="Followed Hyperlink" xfId="6131" builtinId="9" hidden="1"/>
    <cellStyle name="Followed Hyperlink" xfId="6133" builtinId="9" hidden="1"/>
    <cellStyle name="Followed Hyperlink" xfId="6135" builtinId="9" hidden="1"/>
    <cellStyle name="Followed Hyperlink" xfId="6137" builtinId="9" hidden="1"/>
    <cellStyle name="Followed Hyperlink" xfId="6139" builtinId="9" hidden="1"/>
    <cellStyle name="Followed Hyperlink" xfId="6141" builtinId="9" hidden="1"/>
    <cellStyle name="Followed Hyperlink" xfId="6143" builtinId="9" hidden="1"/>
    <cellStyle name="Followed Hyperlink" xfId="6145" builtinId="9" hidden="1"/>
    <cellStyle name="Followed Hyperlink" xfId="6147" builtinId="9" hidden="1"/>
    <cellStyle name="Followed Hyperlink" xfId="6149" builtinId="9" hidden="1"/>
    <cellStyle name="Followed Hyperlink" xfId="6151" builtinId="9" hidden="1"/>
    <cellStyle name="Followed Hyperlink" xfId="6153" builtinId="9" hidden="1"/>
    <cellStyle name="Followed Hyperlink" xfId="6155" builtinId="9" hidden="1"/>
    <cellStyle name="Followed Hyperlink" xfId="6157" builtinId="9" hidden="1"/>
    <cellStyle name="Followed Hyperlink" xfId="6159" builtinId="9" hidden="1"/>
    <cellStyle name="Followed Hyperlink" xfId="6161" builtinId="9" hidden="1"/>
    <cellStyle name="Followed Hyperlink" xfId="6163" builtinId="9" hidden="1"/>
    <cellStyle name="Followed Hyperlink" xfId="6165" builtinId="9" hidden="1"/>
    <cellStyle name="Followed Hyperlink" xfId="6167" builtinId="9" hidden="1"/>
    <cellStyle name="Followed Hyperlink" xfId="6169" builtinId="9" hidden="1"/>
    <cellStyle name="Followed Hyperlink" xfId="6171" builtinId="9" hidden="1"/>
    <cellStyle name="Followed Hyperlink" xfId="6173" builtinId="9" hidden="1"/>
    <cellStyle name="Followed Hyperlink" xfId="6175" builtinId="9" hidden="1"/>
    <cellStyle name="Followed Hyperlink" xfId="6177" builtinId="9" hidden="1"/>
    <cellStyle name="Followed Hyperlink" xfId="6179" builtinId="9" hidden="1"/>
    <cellStyle name="Followed Hyperlink" xfId="6181" builtinId="9" hidden="1"/>
    <cellStyle name="Followed Hyperlink" xfId="6183" builtinId="9" hidden="1"/>
    <cellStyle name="Followed Hyperlink" xfId="6185" builtinId="9" hidden="1"/>
    <cellStyle name="Followed Hyperlink" xfId="6187" builtinId="9" hidden="1"/>
    <cellStyle name="Followed Hyperlink" xfId="6189" builtinId="9" hidden="1"/>
    <cellStyle name="Followed Hyperlink" xfId="6191" builtinId="9" hidden="1"/>
    <cellStyle name="Followed Hyperlink" xfId="6193" builtinId="9" hidden="1"/>
    <cellStyle name="Followed Hyperlink" xfId="6195" builtinId="9" hidden="1"/>
    <cellStyle name="Followed Hyperlink" xfId="6197" builtinId="9" hidden="1"/>
    <cellStyle name="Followed Hyperlink" xfId="6199" builtinId="9" hidden="1"/>
    <cellStyle name="Followed Hyperlink" xfId="6201" builtinId="9" hidden="1"/>
    <cellStyle name="Followed Hyperlink" xfId="6203" builtinId="9" hidden="1"/>
    <cellStyle name="Followed Hyperlink" xfId="6205" builtinId="9" hidden="1"/>
    <cellStyle name="Followed Hyperlink" xfId="6207" builtinId="9" hidden="1"/>
    <cellStyle name="Followed Hyperlink" xfId="6209" builtinId="9" hidden="1"/>
    <cellStyle name="Followed Hyperlink" xfId="6211" builtinId="9" hidden="1"/>
    <cellStyle name="Followed Hyperlink" xfId="6213" builtinId="9" hidden="1"/>
    <cellStyle name="Followed Hyperlink" xfId="6215" builtinId="9" hidden="1"/>
    <cellStyle name="Followed Hyperlink" xfId="6217" builtinId="9" hidden="1"/>
    <cellStyle name="Followed Hyperlink" xfId="6219" builtinId="9" hidden="1"/>
    <cellStyle name="Followed Hyperlink" xfId="6221" builtinId="9" hidden="1"/>
    <cellStyle name="Followed Hyperlink" xfId="6223" builtinId="9" hidden="1"/>
    <cellStyle name="Followed Hyperlink" xfId="6225" builtinId="9" hidden="1"/>
    <cellStyle name="Followed Hyperlink" xfId="6227" builtinId="9" hidden="1"/>
    <cellStyle name="Followed Hyperlink" xfId="6229" builtinId="9" hidden="1"/>
    <cellStyle name="Followed Hyperlink" xfId="6231" builtinId="9" hidden="1"/>
    <cellStyle name="Followed Hyperlink" xfId="6233" builtinId="9" hidden="1"/>
    <cellStyle name="Followed Hyperlink" xfId="6235" builtinId="9" hidden="1"/>
    <cellStyle name="Followed Hyperlink" xfId="6237" builtinId="9" hidden="1"/>
    <cellStyle name="Followed Hyperlink" xfId="6239" builtinId="9" hidden="1"/>
    <cellStyle name="Followed Hyperlink" xfId="6241" builtinId="9" hidden="1"/>
    <cellStyle name="Followed Hyperlink" xfId="6243" builtinId="9" hidden="1"/>
    <cellStyle name="Followed Hyperlink" xfId="6245" builtinId="9" hidden="1"/>
    <cellStyle name="Followed Hyperlink" xfId="6247" builtinId="9" hidden="1"/>
    <cellStyle name="Followed Hyperlink" xfId="6249" builtinId="9" hidden="1"/>
    <cellStyle name="Followed Hyperlink" xfId="6251" builtinId="9" hidden="1"/>
    <cellStyle name="Followed Hyperlink" xfId="6253" builtinId="9" hidden="1"/>
    <cellStyle name="Followed Hyperlink" xfId="6255" builtinId="9" hidden="1"/>
    <cellStyle name="Followed Hyperlink" xfId="6257" builtinId="9" hidden="1"/>
    <cellStyle name="Followed Hyperlink" xfId="6259" builtinId="9" hidden="1"/>
    <cellStyle name="Followed Hyperlink" xfId="6261" builtinId="9" hidden="1"/>
    <cellStyle name="Followed Hyperlink" xfId="6263" builtinId="9" hidden="1"/>
    <cellStyle name="Followed Hyperlink" xfId="6265" builtinId="9" hidden="1"/>
    <cellStyle name="Followed Hyperlink" xfId="6267" builtinId="9" hidden="1"/>
    <cellStyle name="Followed Hyperlink" xfId="6269" builtinId="9" hidden="1"/>
    <cellStyle name="Followed Hyperlink" xfId="6271" builtinId="9" hidden="1"/>
    <cellStyle name="Followed Hyperlink" xfId="6273" builtinId="9" hidden="1"/>
    <cellStyle name="Followed Hyperlink" xfId="6275" builtinId="9" hidden="1"/>
    <cellStyle name="Followed Hyperlink" xfId="6277" builtinId="9" hidden="1"/>
    <cellStyle name="Followed Hyperlink" xfId="6279" builtinId="9" hidden="1"/>
    <cellStyle name="Followed Hyperlink" xfId="6281" builtinId="9" hidden="1"/>
    <cellStyle name="Followed Hyperlink" xfId="6283" builtinId="9" hidden="1"/>
    <cellStyle name="Followed Hyperlink" xfId="6285" builtinId="9" hidden="1"/>
    <cellStyle name="Followed Hyperlink" xfId="6287" builtinId="9" hidden="1"/>
    <cellStyle name="Followed Hyperlink" xfId="6289" builtinId="9" hidden="1"/>
    <cellStyle name="Followed Hyperlink" xfId="6291" builtinId="9" hidden="1"/>
    <cellStyle name="Followed Hyperlink" xfId="6293" builtinId="9" hidden="1"/>
    <cellStyle name="Followed Hyperlink" xfId="6295" builtinId="9" hidden="1"/>
    <cellStyle name="Followed Hyperlink" xfId="6297" builtinId="9" hidden="1"/>
    <cellStyle name="Followed Hyperlink" xfId="6299" builtinId="9" hidden="1"/>
    <cellStyle name="Followed Hyperlink" xfId="6301" builtinId="9" hidden="1"/>
    <cellStyle name="Followed Hyperlink" xfId="6303" builtinId="9" hidden="1"/>
    <cellStyle name="Followed Hyperlink" xfId="6305" builtinId="9" hidden="1"/>
    <cellStyle name="Followed Hyperlink" xfId="6307" builtinId="9" hidden="1"/>
    <cellStyle name="Followed Hyperlink" xfId="6309" builtinId="9" hidden="1"/>
    <cellStyle name="Followed Hyperlink" xfId="6311" builtinId="9" hidden="1"/>
    <cellStyle name="Followed Hyperlink" xfId="6313" builtinId="9" hidden="1"/>
    <cellStyle name="Followed Hyperlink" xfId="6315" builtinId="9" hidden="1"/>
    <cellStyle name="Followed Hyperlink" xfId="6317" builtinId="9" hidden="1"/>
    <cellStyle name="Followed Hyperlink" xfId="6319" builtinId="9" hidden="1"/>
    <cellStyle name="Followed Hyperlink" xfId="6321" builtinId="9" hidden="1"/>
    <cellStyle name="Followed Hyperlink" xfId="6323" builtinId="9" hidden="1"/>
    <cellStyle name="Followed Hyperlink" xfId="6325" builtinId="9" hidden="1"/>
    <cellStyle name="Followed Hyperlink" xfId="6327" builtinId="9" hidden="1"/>
    <cellStyle name="Followed Hyperlink" xfId="6329" builtinId="9" hidden="1"/>
    <cellStyle name="Followed Hyperlink" xfId="6331" builtinId="9" hidden="1"/>
    <cellStyle name="Followed Hyperlink" xfId="6333" builtinId="9" hidden="1"/>
    <cellStyle name="Followed Hyperlink" xfId="6335" builtinId="9" hidden="1"/>
    <cellStyle name="Followed Hyperlink" xfId="6337" builtinId="9" hidden="1"/>
    <cellStyle name="Followed Hyperlink" xfId="6339" builtinId="9" hidden="1"/>
    <cellStyle name="Followed Hyperlink" xfId="6341" builtinId="9" hidden="1"/>
    <cellStyle name="Followed Hyperlink" xfId="6343" builtinId="9" hidden="1"/>
    <cellStyle name="Followed Hyperlink" xfId="6345" builtinId="9" hidden="1"/>
    <cellStyle name="Followed Hyperlink" xfId="6347" builtinId="9" hidden="1"/>
    <cellStyle name="Followed Hyperlink" xfId="6349" builtinId="9" hidden="1"/>
    <cellStyle name="Followed Hyperlink" xfId="6351" builtinId="9" hidden="1"/>
    <cellStyle name="Followed Hyperlink" xfId="6353" builtinId="9" hidden="1"/>
    <cellStyle name="Followed Hyperlink" xfId="6355" builtinId="9" hidden="1"/>
    <cellStyle name="Followed Hyperlink" xfId="6357" builtinId="9" hidden="1"/>
    <cellStyle name="Followed Hyperlink" xfId="6359" builtinId="9" hidden="1"/>
    <cellStyle name="Followed Hyperlink" xfId="6361" builtinId="9" hidden="1"/>
    <cellStyle name="Followed Hyperlink" xfId="6363" builtinId="9" hidden="1"/>
    <cellStyle name="Followed Hyperlink" xfId="6365" builtinId="9" hidden="1"/>
    <cellStyle name="Followed Hyperlink" xfId="6367" builtinId="9" hidden="1"/>
    <cellStyle name="Followed Hyperlink" xfId="6369" builtinId="9" hidden="1"/>
    <cellStyle name="Followed Hyperlink" xfId="6371" builtinId="9" hidden="1"/>
    <cellStyle name="Followed Hyperlink" xfId="6373" builtinId="9" hidden="1"/>
    <cellStyle name="Followed Hyperlink" xfId="6375" builtinId="9" hidden="1"/>
    <cellStyle name="Followed Hyperlink" xfId="6377" builtinId="9" hidden="1"/>
    <cellStyle name="Followed Hyperlink" xfId="6379" builtinId="9" hidden="1"/>
    <cellStyle name="Followed Hyperlink" xfId="6381" builtinId="9" hidden="1"/>
    <cellStyle name="Followed Hyperlink" xfId="6383" builtinId="9" hidden="1"/>
    <cellStyle name="Followed Hyperlink" xfId="6385" builtinId="9" hidden="1"/>
    <cellStyle name="Followed Hyperlink" xfId="6387" builtinId="9" hidden="1"/>
    <cellStyle name="Followed Hyperlink" xfId="6389" builtinId="9" hidden="1"/>
    <cellStyle name="Followed Hyperlink" xfId="6391" builtinId="9" hidden="1"/>
    <cellStyle name="Followed Hyperlink" xfId="6393" builtinId="9" hidden="1"/>
    <cellStyle name="Followed Hyperlink" xfId="6395" builtinId="9" hidden="1"/>
    <cellStyle name="Followed Hyperlink" xfId="6397" builtinId="9" hidden="1"/>
    <cellStyle name="Followed Hyperlink" xfId="6399" builtinId="9" hidden="1"/>
    <cellStyle name="Followed Hyperlink" xfId="6401" builtinId="9" hidden="1"/>
    <cellStyle name="Followed Hyperlink" xfId="6403" builtinId="9" hidden="1"/>
    <cellStyle name="Followed Hyperlink" xfId="6405" builtinId="9" hidden="1"/>
    <cellStyle name="Followed Hyperlink" xfId="6407" builtinId="9" hidden="1"/>
    <cellStyle name="Followed Hyperlink" xfId="6409" builtinId="9" hidden="1"/>
    <cellStyle name="Followed Hyperlink" xfId="6411" builtinId="9" hidden="1"/>
    <cellStyle name="Followed Hyperlink" xfId="6413" builtinId="9" hidden="1"/>
    <cellStyle name="Followed Hyperlink" xfId="6415" builtinId="9" hidden="1"/>
    <cellStyle name="Followed Hyperlink" xfId="6417" builtinId="9" hidden="1"/>
    <cellStyle name="Followed Hyperlink" xfId="6419" builtinId="9" hidden="1"/>
    <cellStyle name="Followed Hyperlink" xfId="6421" builtinId="9" hidden="1"/>
    <cellStyle name="Followed Hyperlink" xfId="6423" builtinId="9" hidden="1"/>
    <cellStyle name="Followed Hyperlink" xfId="6425" builtinId="9" hidden="1"/>
    <cellStyle name="Followed Hyperlink" xfId="6427" builtinId="9" hidden="1"/>
    <cellStyle name="Followed Hyperlink" xfId="6429" builtinId="9" hidden="1"/>
    <cellStyle name="Followed Hyperlink" xfId="6431" builtinId="9" hidden="1"/>
    <cellStyle name="Followed Hyperlink" xfId="6433" builtinId="9" hidden="1"/>
    <cellStyle name="Followed Hyperlink" xfId="6435" builtinId="9" hidden="1"/>
    <cellStyle name="Followed Hyperlink" xfId="6437" builtinId="9" hidden="1"/>
    <cellStyle name="Followed Hyperlink" xfId="6439" builtinId="9" hidden="1"/>
    <cellStyle name="Followed Hyperlink" xfId="6441" builtinId="9" hidden="1"/>
    <cellStyle name="Followed Hyperlink" xfId="6443" builtinId="9" hidden="1"/>
    <cellStyle name="Followed Hyperlink" xfId="6445" builtinId="9" hidden="1"/>
    <cellStyle name="Followed Hyperlink" xfId="6447" builtinId="9" hidden="1"/>
    <cellStyle name="Followed Hyperlink" xfId="6449" builtinId="9" hidden="1"/>
    <cellStyle name="Followed Hyperlink" xfId="6451" builtinId="9" hidden="1"/>
    <cellStyle name="Followed Hyperlink" xfId="6453" builtinId="9" hidden="1"/>
    <cellStyle name="Followed Hyperlink" xfId="6455" builtinId="9" hidden="1"/>
    <cellStyle name="Followed Hyperlink" xfId="6457" builtinId="9" hidden="1"/>
    <cellStyle name="Followed Hyperlink" xfId="6459" builtinId="9" hidden="1"/>
    <cellStyle name="Followed Hyperlink" xfId="6461" builtinId="9" hidden="1"/>
    <cellStyle name="Followed Hyperlink" xfId="6463" builtinId="9" hidden="1"/>
    <cellStyle name="Followed Hyperlink" xfId="6465" builtinId="9" hidden="1"/>
    <cellStyle name="Followed Hyperlink" xfId="6467" builtinId="9" hidden="1"/>
    <cellStyle name="Followed Hyperlink" xfId="6469" builtinId="9" hidden="1"/>
    <cellStyle name="Followed Hyperlink" xfId="6471" builtinId="9" hidden="1"/>
    <cellStyle name="Followed Hyperlink" xfId="6473" builtinId="9" hidden="1"/>
    <cellStyle name="Followed Hyperlink" xfId="6475" builtinId="9" hidden="1"/>
    <cellStyle name="Followed Hyperlink" xfId="6477" builtinId="9" hidden="1"/>
    <cellStyle name="Followed Hyperlink" xfId="6479" builtinId="9" hidden="1"/>
    <cellStyle name="Followed Hyperlink" xfId="6481" builtinId="9" hidden="1"/>
    <cellStyle name="Followed Hyperlink" xfId="6483" builtinId="9" hidden="1"/>
    <cellStyle name="Followed Hyperlink" xfId="6485" builtinId="9" hidden="1"/>
    <cellStyle name="Followed Hyperlink" xfId="6487" builtinId="9" hidden="1"/>
    <cellStyle name="Followed Hyperlink" xfId="6489" builtinId="9" hidden="1"/>
    <cellStyle name="Followed Hyperlink" xfId="6491" builtinId="9" hidden="1"/>
    <cellStyle name="Followed Hyperlink" xfId="6493" builtinId="9" hidden="1"/>
    <cellStyle name="Followed Hyperlink" xfId="6495" builtinId="9" hidden="1"/>
    <cellStyle name="Followed Hyperlink" xfId="6497" builtinId="9" hidden="1"/>
    <cellStyle name="Followed Hyperlink" xfId="6499" builtinId="9" hidden="1"/>
    <cellStyle name="Followed Hyperlink" xfId="6501" builtinId="9" hidden="1"/>
    <cellStyle name="Followed Hyperlink" xfId="6503" builtinId="9" hidden="1"/>
    <cellStyle name="Followed Hyperlink" xfId="6505" builtinId="9" hidden="1"/>
    <cellStyle name="Followed Hyperlink" xfId="6507" builtinId="9" hidden="1"/>
    <cellStyle name="Followed Hyperlink" xfId="6509" builtinId="9" hidden="1"/>
    <cellStyle name="Followed Hyperlink" xfId="6511" builtinId="9" hidden="1"/>
    <cellStyle name="Followed Hyperlink" xfId="6513" builtinId="9" hidden="1"/>
    <cellStyle name="Followed Hyperlink" xfId="6515" builtinId="9" hidden="1"/>
    <cellStyle name="Followed Hyperlink" xfId="6517" builtinId="9" hidden="1"/>
    <cellStyle name="Followed Hyperlink" xfId="6519" builtinId="9" hidden="1"/>
    <cellStyle name="Followed Hyperlink" xfId="6521" builtinId="9" hidden="1"/>
    <cellStyle name="Followed Hyperlink" xfId="6523" builtinId="9" hidden="1"/>
    <cellStyle name="Followed Hyperlink" xfId="6525" builtinId="9" hidden="1"/>
    <cellStyle name="Followed Hyperlink" xfId="6527" builtinId="9" hidden="1"/>
    <cellStyle name="Followed Hyperlink" xfId="6529" builtinId="9" hidden="1"/>
    <cellStyle name="Followed Hyperlink" xfId="6531" builtinId="9" hidden="1"/>
    <cellStyle name="Followed Hyperlink" xfId="6533" builtinId="9" hidden="1"/>
    <cellStyle name="Followed Hyperlink" xfId="6535" builtinId="9" hidden="1"/>
    <cellStyle name="Followed Hyperlink" xfId="6537" builtinId="9" hidden="1"/>
    <cellStyle name="Followed Hyperlink" xfId="6539" builtinId="9" hidden="1"/>
    <cellStyle name="Followed Hyperlink" xfId="6541" builtinId="9" hidden="1"/>
    <cellStyle name="Followed Hyperlink" xfId="6543" builtinId="9" hidden="1"/>
    <cellStyle name="Followed Hyperlink" xfId="6545" builtinId="9" hidden="1"/>
    <cellStyle name="Followed Hyperlink" xfId="6547" builtinId="9" hidden="1"/>
    <cellStyle name="Followed Hyperlink" xfId="6549" builtinId="9" hidden="1"/>
    <cellStyle name="Followed Hyperlink" xfId="6551" builtinId="9" hidden="1"/>
    <cellStyle name="Followed Hyperlink" xfId="6553" builtinId="9" hidden="1"/>
    <cellStyle name="Followed Hyperlink" xfId="6555" builtinId="9" hidden="1"/>
    <cellStyle name="Followed Hyperlink" xfId="6557" builtinId="9" hidden="1"/>
    <cellStyle name="Followed Hyperlink" xfId="6559" builtinId="9" hidden="1"/>
    <cellStyle name="Followed Hyperlink" xfId="6561" builtinId="9" hidden="1"/>
    <cellStyle name="Followed Hyperlink" xfId="6563" builtinId="9" hidden="1"/>
    <cellStyle name="Followed Hyperlink" xfId="6565" builtinId="9" hidden="1"/>
    <cellStyle name="Followed Hyperlink" xfId="6567" builtinId="9" hidden="1"/>
    <cellStyle name="Followed Hyperlink" xfId="6569" builtinId="9" hidden="1"/>
    <cellStyle name="Followed Hyperlink" xfId="6571" builtinId="9" hidden="1"/>
    <cellStyle name="Followed Hyperlink" xfId="6573" builtinId="9" hidden="1"/>
    <cellStyle name="Followed Hyperlink" xfId="6575" builtinId="9" hidden="1"/>
    <cellStyle name="Followed Hyperlink" xfId="6577" builtinId="9" hidden="1"/>
    <cellStyle name="Followed Hyperlink" xfId="6579" builtinId="9" hidden="1"/>
    <cellStyle name="Followed Hyperlink" xfId="6581" builtinId="9" hidden="1"/>
    <cellStyle name="Followed Hyperlink" xfId="6583" builtinId="9" hidden="1"/>
    <cellStyle name="Followed Hyperlink" xfId="6585" builtinId="9" hidden="1"/>
    <cellStyle name="Followed Hyperlink" xfId="6587" builtinId="9" hidden="1"/>
    <cellStyle name="Followed Hyperlink" xfId="6589" builtinId="9" hidden="1"/>
    <cellStyle name="Followed Hyperlink" xfId="6591" builtinId="9" hidden="1"/>
    <cellStyle name="Followed Hyperlink" xfId="6593" builtinId="9" hidden="1"/>
    <cellStyle name="Followed Hyperlink" xfId="6595" builtinId="9" hidden="1"/>
    <cellStyle name="Followed Hyperlink" xfId="6597" builtinId="9" hidden="1"/>
    <cellStyle name="Followed Hyperlink" xfId="6599" builtinId="9" hidden="1"/>
    <cellStyle name="Followed Hyperlink" xfId="6601" builtinId="9" hidden="1"/>
    <cellStyle name="Followed Hyperlink" xfId="6603" builtinId="9" hidden="1"/>
    <cellStyle name="Followed Hyperlink" xfId="6605" builtinId="9" hidden="1"/>
    <cellStyle name="Followed Hyperlink" xfId="6607" builtinId="9" hidden="1"/>
    <cellStyle name="Followed Hyperlink" xfId="6609" builtinId="9" hidden="1"/>
    <cellStyle name="Followed Hyperlink" xfId="6611" builtinId="9" hidden="1"/>
    <cellStyle name="Followed Hyperlink" xfId="6613" builtinId="9" hidden="1"/>
    <cellStyle name="Followed Hyperlink" xfId="6615" builtinId="9" hidden="1"/>
    <cellStyle name="Followed Hyperlink" xfId="6617" builtinId="9" hidden="1"/>
    <cellStyle name="Followed Hyperlink" xfId="6619" builtinId="9" hidden="1"/>
    <cellStyle name="Followed Hyperlink" xfId="6621" builtinId="9" hidden="1"/>
    <cellStyle name="Followed Hyperlink" xfId="6623" builtinId="9" hidden="1"/>
    <cellStyle name="Followed Hyperlink" xfId="6625" builtinId="9" hidden="1"/>
    <cellStyle name="Followed Hyperlink" xfId="6627" builtinId="9" hidden="1"/>
    <cellStyle name="Followed Hyperlink" xfId="6629" builtinId="9" hidden="1"/>
    <cellStyle name="Followed Hyperlink" xfId="6631" builtinId="9" hidden="1"/>
    <cellStyle name="Followed Hyperlink" xfId="6633" builtinId="9" hidden="1"/>
    <cellStyle name="Followed Hyperlink" xfId="6635" builtinId="9" hidden="1"/>
    <cellStyle name="Followed Hyperlink" xfId="6637" builtinId="9" hidden="1"/>
    <cellStyle name="Followed Hyperlink" xfId="6639" builtinId="9" hidden="1"/>
    <cellStyle name="Followed Hyperlink" xfId="6641" builtinId="9" hidden="1"/>
    <cellStyle name="Followed Hyperlink" xfId="6643" builtinId="9" hidden="1"/>
    <cellStyle name="Followed Hyperlink" xfId="6645" builtinId="9" hidden="1"/>
    <cellStyle name="Followed Hyperlink" xfId="6647" builtinId="9" hidden="1"/>
    <cellStyle name="Followed Hyperlink" xfId="6649" builtinId="9" hidden="1"/>
    <cellStyle name="Followed Hyperlink" xfId="6651" builtinId="9" hidden="1"/>
    <cellStyle name="Followed Hyperlink" xfId="6653" builtinId="9" hidden="1"/>
    <cellStyle name="Followed Hyperlink" xfId="6655" builtinId="9" hidden="1"/>
    <cellStyle name="Followed Hyperlink" xfId="6657" builtinId="9" hidden="1"/>
    <cellStyle name="Followed Hyperlink" xfId="6659" builtinId="9" hidden="1"/>
    <cellStyle name="Followed Hyperlink" xfId="6661" builtinId="9" hidden="1"/>
    <cellStyle name="Followed Hyperlink" xfId="6663" builtinId="9" hidden="1"/>
    <cellStyle name="Followed Hyperlink" xfId="6665" builtinId="9" hidden="1"/>
    <cellStyle name="Followed Hyperlink" xfId="6667" builtinId="9" hidden="1"/>
    <cellStyle name="Followed Hyperlink" xfId="6669" builtinId="9" hidden="1"/>
    <cellStyle name="Followed Hyperlink" xfId="6671" builtinId="9" hidden="1"/>
    <cellStyle name="Followed Hyperlink" xfId="6673" builtinId="9" hidden="1"/>
    <cellStyle name="Followed Hyperlink" xfId="6675" builtinId="9" hidden="1"/>
    <cellStyle name="Followed Hyperlink" xfId="6677" builtinId="9" hidden="1"/>
    <cellStyle name="Followed Hyperlink" xfId="6679" builtinId="9" hidden="1"/>
    <cellStyle name="Followed Hyperlink" xfId="6681" builtinId="9" hidden="1"/>
    <cellStyle name="Followed Hyperlink" xfId="6683" builtinId="9" hidden="1"/>
    <cellStyle name="Followed Hyperlink" xfId="6685" builtinId="9" hidden="1"/>
    <cellStyle name="Followed Hyperlink" xfId="6687" builtinId="9" hidden="1"/>
    <cellStyle name="Followed Hyperlink" xfId="6689" builtinId="9" hidden="1"/>
    <cellStyle name="Followed Hyperlink" xfId="6691" builtinId="9" hidden="1"/>
    <cellStyle name="Followed Hyperlink" xfId="6693" builtinId="9" hidden="1"/>
    <cellStyle name="Followed Hyperlink" xfId="6695" builtinId="9" hidden="1"/>
    <cellStyle name="Followed Hyperlink" xfId="6697" builtinId="9" hidden="1"/>
    <cellStyle name="Followed Hyperlink" xfId="6699" builtinId="9" hidden="1"/>
    <cellStyle name="Followed Hyperlink" xfId="6701" builtinId="9" hidden="1"/>
    <cellStyle name="Followed Hyperlink" xfId="6703" builtinId="9" hidden="1"/>
    <cellStyle name="Followed Hyperlink" xfId="6705" builtinId="9" hidden="1"/>
    <cellStyle name="Followed Hyperlink" xfId="6707" builtinId="9" hidden="1"/>
    <cellStyle name="Followed Hyperlink" xfId="6709" builtinId="9" hidden="1"/>
    <cellStyle name="Followed Hyperlink" xfId="6711" builtinId="9" hidden="1"/>
    <cellStyle name="Followed Hyperlink" xfId="6713" builtinId="9" hidden="1"/>
    <cellStyle name="Followed Hyperlink" xfId="6715" builtinId="9" hidden="1"/>
    <cellStyle name="Followed Hyperlink" xfId="6717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733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39" builtinId="9" hidden="1"/>
    <cellStyle name="Followed Hyperlink" xfId="6840" builtinId="9" hidden="1"/>
    <cellStyle name="Followed Hyperlink" xfId="6841" builtinId="9" hidden="1"/>
    <cellStyle name="Followed Hyperlink" xfId="6842" builtinId="9" hidden="1"/>
    <cellStyle name="Followed Hyperlink" xfId="6843" builtinId="9" hidden="1"/>
    <cellStyle name="Followed Hyperlink" xfId="6844" builtinId="9" hidden="1"/>
    <cellStyle name="Followed Hyperlink" xfId="6845" builtinId="9" hidden="1"/>
    <cellStyle name="Followed Hyperlink" xfId="6846" builtinId="9" hidden="1"/>
    <cellStyle name="Followed Hyperlink" xfId="6847" builtinId="9" hidden="1"/>
    <cellStyle name="Followed Hyperlink" xfId="6848" builtinId="9" hidden="1"/>
    <cellStyle name="Followed Hyperlink" xfId="6849" builtinId="9" hidden="1"/>
    <cellStyle name="Followed Hyperlink" xfId="6850" builtinId="9" hidden="1"/>
    <cellStyle name="Followed Hyperlink" xfId="6851" builtinId="9" hidden="1"/>
    <cellStyle name="Followed Hyperlink" xfId="6852" builtinId="9" hidden="1"/>
    <cellStyle name="Followed Hyperlink" xfId="6853" builtinId="9" hidden="1"/>
    <cellStyle name="Followed Hyperlink" xfId="6854" builtinId="9" hidden="1"/>
    <cellStyle name="Followed Hyperlink" xfId="6855" builtinId="9" hidden="1"/>
    <cellStyle name="Followed Hyperlink" xfId="6856" builtinId="9" hidden="1"/>
    <cellStyle name="Followed Hyperlink" xfId="6857" builtinId="9" hidden="1"/>
    <cellStyle name="Followed Hyperlink" xfId="6858" builtinId="9" hidden="1"/>
    <cellStyle name="Followed Hyperlink" xfId="6859" builtinId="9" hidden="1"/>
    <cellStyle name="Followed Hyperlink" xfId="6860" builtinId="9" hidden="1"/>
    <cellStyle name="Followed Hyperlink" xfId="6861" builtinId="9" hidden="1"/>
    <cellStyle name="Followed Hyperlink" xfId="6862" builtinId="9" hidden="1"/>
    <cellStyle name="Followed Hyperlink" xfId="6863" builtinId="9" hidden="1"/>
    <cellStyle name="Followed Hyperlink" xfId="6864" builtinId="9" hidden="1"/>
    <cellStyle name="Followed Hyperlink" xfId="6865" builtinId="9" hidden="1"/>
    <cellStyle name="Followed Hyperlink" xfId="6866" builtinId="9" hidden="1"/>
    <cellStyle name="Followed Hyperlink" xfId="6867" builtinId="9" hidden="1"/>
    <cellStyle name="Followed Hyperlink" xfId="6868" builtinId="9" hidden="1"/>
    <cellStyle name="Followed Hyperlink" xfId="6869" builtinId="9" hidden="1"/>
    <cellStyle name="Followed Hyperlink" xfId="6870" builtinId="9" hidden="1"/>
    <cellStyle name="Followed Hyperlink" xfId="6871" builtinId="9" hidden="1"/>
    <cellStyle name="Followed Hyperlink" xfId="6872" builtinId="9" hidden="1"/>
    <cellStyle name="Followed Hyperlink" xfId="6873" builtinId="9" hidden="1"/>
    <cellStyle name="Followed Hyperlink" xfId="6874" builtinId="9" hidden="1"/>
    <cellStyle name="Followed Hyperlink" xfId="6875" builtinId="9" hidden="1"/>
    <cellStyle name="Followed Hyperlink" xfId="6876" builtinId="9" hidden="1"/>
    <cellStyle name="Followed Hyperlink" xfId="6877" builtinId="9" hidden="1"/>
    <cellStyle name="Followed Hyperlink" xfId="6878" builtinId="9" hidden="1"/>
    <cellStyle name="Followed Hyperlink" xfId="6879" builtinId="9" hidden="1"/>
    <cellStyle name="Followed Hyperlink" xfId="6880" builtinId="9" hidden="1"/>
    <cellStyle name="Followed Hyperlink" xfId="6881" builtinId="9" hidden="1"/>
    <cellStyle name="Followed Hyperlink" xfId="6882" builtinId="9" hidden="1"/>
    <cellStyle name="Followed Hyperlink" xfId="6883" builtinId="9" hidden="1"/>
    <cellStyle name="Followed Hyperlink" xfId="6885" builtinId="9" hidden="1"/>
    <cellStyle name="Followed Hyperlink" xfId="6887" builtinId="9" hidden="1"/>
    <cellStyle name="Followed Hyperlink" xfId="6889" builtinId="9" hidden="1"/>
    <cellStyle name="Followed Hyperlink" xfId="6891" builtinId="9" hidden="1"/>
    <cellStyle name="Followed Hyperlink" xfId="6893" builtinId="9" hidden="1"/>
    <cellStyle name="Followed Hyperlink" xfId="6895" builtinId="9" hidden="1"/>
    <cellStyle name="Followed Hyperlink" xfId="6897" builtinId="9" hidden="1"/>
    <cellStyle name="Followed Hyperlink" xfId="6899" builtinId="9" hidden="1"/>
    <cellStyle name="Followed Hyperlink" xfId="6901" builtinId="9" hidden="1"/>
    <cellStyle name="Followed Hyperlink" xfId="6903" builtinId="9" hidden="1"/>
    <cellStyle name="Followed Hyperlink" xfId="6905" builtinId="9" hidden="1"/>
    <cellStyle name="Followed Hyperlink" xfId="6907" builtinId="9" hidden="1"/>
    <cellStyle name="Followed Hyperlink" xfId="6909" builtinId="9" hidden="1"/>
    <cellStyle name="Followed Hyperlink" xfId="6911" builtinId="9" hidden="1"/>
    <cellStyle name="Followed Hyperlink" xfId="6913" builtinId="9" hidden="1"/>
    <cellStyle name="Followed Hyperlink" xfId="6915" builtinId="9" hidden="1"/>
    <cellStyle name="Followed Hyperlink" xfId="6917" builtinId="9" hidden="1"/>
    <cellStyle name="Followed Hyperlink" xfId="6919" builtinId="9" hidden="1"/>
    <cellStyle name="Followed Hyperlink" xfId="6921" builtinId="9" hidden="1"/>
    <cellStyle name="Followed Hyperlink" xfId="6923" builtinId="9" hidden="1"/>
    <cellStyle name="Followed Hyperlink" xfId="6925" builtinId="9" hidden="1"/>
    <cellStyle name="Followed Hyperlink" xfId="6927" builtinId="9" hidden="1"/>
    <cellStyle name="Followed Hyperlink" xfId="6929" builtinId="9" hidden="1"/>
    <cellStyle name="Followed Hyperlink" xfId="6931" builtinId="9" hidden="1"/>
    <cellStyle name="Followed Hyperlink" xfId="6933" builtinId="9" hidden="1"/>
    <cellStyle name="Followed Hyperlink" xfId="6935" builtinId="9" hidden="1"/>
    <cellStyle name="Followed Hyperlink" xfId="6937" builtinId="9" hidden="1"/>
    <cellStyle name="Followed Hyperlink" xfId="6939" builtinId="9" hidden="1"/>
    <cellStyle name="Followed Hyperlink" xfId="6941" builtinId="9" hidden="1"/>
    <cellStyle name="Followed Hyperlink" xfId="6943" builtinId="9" hidden="1"/>
    <cellStyle name="Followed Hyperlink" xfId="6945" builtinId="9" hidden="1"/>
    <cellStyle name="Followed Hyperlink" xfId="6947" builtinId="9" hidden="1"/>
    <cellStyle name="Followed Hyperlink" xfId="6949" builtinId="9" hidden="1"/>
    <cellStyle name="Followed Hyperlink" xfId="6951" builtinId="9" hidden="1"/>
    <cellStyle name="Followed Hyperlink" xfId="6953" builtinId="9" hidden="1"/>
    <cellStyle name="Followed Hyperlink" xfId="6955" builtinId="9" hidden="1"/>
    <cellStyle name="Followed Hyperlink" xfId="6957" builtinId="9" hidden="1"/>
    <cellStyle name="Followed Hyperlink" xfId="6959" builtinId="9" hidden="1"/>
    <cellStyle name="Followed Hyperlink" xfId="6961" builtinId="9" hidden="1"/>
    <cellStyle name="Followed Hyperlink" xfId="6963" builtinId="9" hidden="1"/>
    <cellStyle name="Followed Hyperlink" xfId="6965" builtinId="9" hidden="1"/>
    <cellStyle name="Followed Hyperlink" xfId="6967" builtinId="9" hidden="1"/>
    <cellStyle name="Followed Hyperlink" xfId="6969" builtinId="9" hidden="1"/>
    <cellStyle name="Followed Hyperlink" xfId="6971" builtinId="9" hidden="1"/>
    <cellStyle name="Followed Hyperlink" xfId="6973" builtinId="9" hidden="1"/>
    <cellStyle name="Followed Hyperlink" xfId="6975" builtinId="9" hidden="1"/>
    <cellStyle name="Followed Hyperlink" xfId="6977" builtinId="9" hidden="1"/>
    <cellStyle name="Followed Hyperlink" xfId="6979" builtinId="9" hidden="1"/>
    <cellStyle name="Followed Hyperlink" xfId="6981" builtinId="9" hidden="1"/>
    <cellStyle name="Followed Hyperlink" xfId="6983" builtinId="9" hidden="1"/>
    <cellStyle name="Followed Hyperlink" xfId="6985" builtinId="9" hidden="1"/>
    <cellStyle name="Followed Hyperlink" xfId="6987" builtinId="9" hidden="1"/>
    <cellStyle name="Followed Hyperlink" xfId="6989" builtinId="9" hidden="1"/>
    <cellStyle name="Followed Hyperlink" xfId="6991" builtinId="9" hidden="1"/>
    <cellStyle name="Followed Hyperlink" xfId="6993" builtinId="9" hidden="1"/>
    <cellStyle name="Followed Hyperlink" xfId="6995" builtinId="9" hidden="1"/>
    <cellStyle name="Followed Hyperlink" xfId="6997" builtinId="9" hidden="1"/>
    <cellStyle name="Followed Hyperlink" xfId="6999" builtinId="9" hidden="1"/>
    <cellStyle name="Followed Hyperlink" xfId="7001" builtinId="9" hidden="1"/>
    <cellStyle name="Followed Hyperlink" xfId="7003" builtinId="9" hidden="1"/>
    <cellStyle name="Followed Hyperlink" xfId="7005" builtinId="9" hidden="1"/>
    <cellStyle name="Followed Hyperlink" xfId="7007" builtinId="9" hidden="1"/>
    <cellStyle name="Followed Hyperlink" xfId="7009" builtinId="9" hidden="1"/>
    <cellStyle name="Followed Hyperlink" xfId="7011" builtinId="9" hidden="1"/>
    <cellStyle name="Followed Hyperlink" xfId="7013" builtinId="9" hidden="1"/>
    <cellStyle name="Followed Hyperlink" xfId="7015" builtinId="9" hidden="1"/>
    <cellStyle name="Followed Hyperlink" xfId="7017" builtinId="9" hidden="1"/>
    <cellStyle name="Followed Hyperlink" xfId="7019" builtinId="9" hidden="1"/>
    <cellStyle name="Followed Hyperlink" xfId="7021" builtinId="9" hidden="1"/>
    <cellStyle name="Followed Hyperlink" xfId="7023" builtinId="9" hidden="1"/>
    <cellStyle name="Followed Hyperlink" xfId="7025" builtinId="9" hidden="1"/>
    <cellStyle name="Followed Hyperlink" xfId="7027" builtinId="9" hidden="1"/>
    <cellStyle name="Followed Hyperlink" xfId="7029" builtinId="9" hidden="1"/>
    <cellStyle name="Followed Hyperlink" xfId="7031" builtinId="9" hidden="1"/>
    <cellStyle name="Followed Hyperlink" xfId="7033" builtinId="9" hidden="1"/>
    <cellStyle name="Followed Hyperlink" xfId="7035" builtinId="9" hidden="1"/>
    <cellStyle name="Followed Hyperlink" xfId="7037" builtinId="9" hidden="1"/>
    <cellStyle name="Followed Hyperlink" xfId="7039" builtinId="9" hidden="1"/>
    <cellStyle name="Followed Hyperlink" xfId="7041" builtinId="9" hidden="1"/>
    <cellStyle name="Followed Hyperlink" xfId="7043" builtinId="9" hidden="1"/>
    <cellStyle name="Followed Hyperlink" xfId="7045" builtinId="9" hidden="1"/>
    <cellStyle name="Followed Hyperlink" xfId="7047" builtinId="9" hidden="1"/>
    <cellStyle name="Followed Hyperlink" xfId="7049" builtinId="9" hidden="1"/>
    <cellStyle name="Followed Hyperlink" xfId="7051" builtinId="9" hidden="1"/>
    <cellStyle name="Followed Hyperlink" xfId="7053" builtinId="9" hidden="1"/>
    <cellStyle name="Followed Hyperlink" xfId="7055" builtinId="9" hidden="1"/>
    <cellStyle name="Followed Hyperlink" xfId="7057" builtinId="9" hidden="1"/>
    <cellStyle name="Followed Hyperlink" xfId="7059" builtinId="9" hidden="1"/>
    <cellStyle name="Followed Hyperlink" xfId="7061" builtinId="9" hidden="1"/>
    <cellStyle name="Followed Hyperlink" xfId="7063" builtinId="9" hidden="1"/>
    <cellStyle name="Followed Hyperlink" xfId="7065" builtinId="9" hidden="1"/>
    <cellStyle name="Followed Hyperlink" xfId="7067" builtinId="9" hidden="1"/>
    <cellStyle name="Followed Hyperlink" xfId="7069" builtinId="9" hidden="1"/>
    <cellStyle name="Followed Hyperlink" xfId="7071" builtinId="9" hidden="1"/>
    <cellStyle name="Followed Hyperlink" xfId="7073" builtinId="9" hidden="1"/>
    <cellStyle name="Followed Hyperlink" xfId="7075" builtinId="9" hidden="1"/>
    <cellStyle name="Followed Hyperlink" xfId="7077" builtinId="9" hidden="1"/>
    <cellStyle name="Followed Hyperlink" xfId="7079" builtinId="9" hidden="1"/>
    <cellStyle name="Followed Hyperlink" xfId="7081" builtinId="9" hidden="1"/>
    <cellStyle name="Followed Hyperlink" xfId="7083" builtinId="9" hidden="1"/>
    <cellStyle name="Followed Hyperlink" xfId="7085" builtinId="9" hidden="1"/>
    <cellStyle name="Followed Hyperlink" xfId="7087" builtinId="9" hidden="1"/>
    <cellStyle name="Followed Hyperlink" xfId="7089" builtinId="9" hidden="1"/>
    <cellStyle name="Followed Hyperlink" xfId="7091" builtinId="9" hidden="1"/>
    <cellStyle name="Followed Hyperlink" xfId="7093" builtinId="9" hidden="1"/>
    <cellStyle name="Followed Hyperlink" xfId="7095" builtinId="9" hidden="1"/>
    <cellStyle name="Followed Hyperlink" xfId="7097" builtinId="9" hidden="1"/>
    <cellStyle name="Followed Hyperlink" xfId="7099" builtinId="9" hidden="1"/>
    <cellStyle name="Followed Hyperlink" xfId="7101" builtinId="9" hidden="1"/>
    <cellStyle name="Followed Hyperlink" xfId="7103" builtinId="9" hidden="1"/>
    <cellStyle name="Followed Hyperlink" xfId="7105" builtinId="9" hidden="1"/>
    <cellStyle name="Followed Hyperlink" xfId="7107" builtinId="9" hidden="1"/>
    <cellStyle name="Followed Hyperlink" xfId="7109" builtinId="9" hidden="1"/>
    <cellStyle name="Followed Hyperlink" xfId="7111" builtinId="9" hidden="1"/>
    <cellStyle name="Followed Hyperlink" xfId="7113" builtinId="9" hidden="1"/>
    <cellStyle name="Followed Hyperlink" xfId="7115" builtinId="9" hidden="1"/>
    <cellStyle name="Followed Hyperlink" xfId="7117" builtinId="9" hidden="1"/>
    <cellStyle name="Followed Hyperlink" xfId="7119" builtinId="9" hidden="1"/>
    <cellStyle name="Followed Hyperlink" xfId="7121" builtinId="9" hidden="1"/>
    <cellStyle name="Followed Hyperlink" xfId="7123" builtinId="9" hidden="1"/>
    <cellStyle name="Followed Hyperlink" xfId="7125" builtinId="9" hidden="1"/>
    <cellStyle name="Followed Hyperlink" xfId="7127" builtinId="9" hidden="1"/>
    <cellStyle name="Followed Hyperlink" xfId="7129" builtinId="9" hidden="1"/>
    <cellStyle name="Followed Hyperlink" xfId="7131" builtinId="9" hidden="1"/>
    <cellStyle name="Followed Hyperlink" xfId="7133" builtinId="9" hidden="1"/>
    <cellStyle name="Followed Hyperlink" xfId="7135" builtinId="9" hidden="1"/>
    <cellStyle name="Followed Hyperlink" xfId="7137" builtinId="9" hidden="1"/>
    <cellStyle name="Followed Hyperlink" xfId="7139" builtinId="9" hidden="1"/>
    <cellStyle name="Followed Hyperlink" xfId="7141" builtinId="9" hidden="1"/>
    <cellStyle name="Followed Hyperlink" xfId="7143" builtinId="9" hidden="1"/>
    <cellStyle name="Followed Hyperlink" xfId="7145" builtinId="9" hidden="1"/>
    <cellStyle name="Followed Hyperlink" xfId="7147" builtinId="9" hidden="1"/>
    <cellStyle name="Followed Hyperlink" xfId="7149" builtinId="9" hidden="1"/>
    <cellStyle name="Followed Hyperlink" xfId="7151" builtinId="9" hidden="1"/>
    <cellStyle name="Followed Hyperlink" xfId="7153" builtinId="9" hidden="1"/>
    <cellStyle name="Followed Hyperlink" xfId="7155" builtinId="9" hidden="1"/>
    <cellStyle name="Followed Hyperlink" xfId="7157" builtinId="9" hidden="1"/>
    <cellStyle name="Followed Hyperlink" xfId="7159" builtinId="9" hidden="1"/>
    <cellStyle name="Followed Hyperlink" xfId="7161" builtinId="9" hidden="1"/>
    <cellStyle name="Followed Hyperlink" xfId="7163" builtinId="9" hidden="1"/>
    <cellStyle name="Followed Hyperlink" xfId="7165" builtinId="9" hidden="1"/>
    <cellStyle name="Followed Hyperlink" xfId="7167" builtinId="9" hidden="1"/>
    <cellStyle name="Followed Hyperlink" xfId="7169" builtinId="9" hidden="1"/>
    <cellStyle name="Followed Hyperlink" xfId="7171" builtinId="9" hidden="1"/>
    <cellStyle name="Followed Hyperlink" xfId="7173" builtinId="9" hidden="1"/>
    <cellStyle name="Followed Hyperlink" xfId="7175" builtinId="9" hidden="1"/>
    <cellStyle name="Followed Hyperlink" xfId="7177" builtinId="9" hidden="1"/>
    <cellStyle name="Followed Hyperlink" xfId="7179" builtinId="9" hidden="1"/>
    <cellStyle name="Followed Hyperlink" xfId="7181" builtinId="9" hidden="1"/>
    <cellStyle name="Followed Hyperlink" xfId="7183" builtinId="9" hidden="1"/>
    <cellStyle name="Followed Hyperlink" xfId="7185" builtinId="9" hidden="1"/>
    <cellStyle name="Followed Hyperlink" xfId="7187" builtinId="9" hidden="1"/>
    <cellStyle name="Followed Hyperlink" xfId="7189" builtinId="9" hidden="1"/>
    <cellStyle name="Followed Hyperlink" xfId="7191" builtinId="9" hidden="1"/>
    <cellStyle name="Followed Hyperlink" xfId="7193" builtinId="9" hidden="1"/>
    <cellStyle name="Followed Hyperlink" xfId="7195" builtinId="9" hidden="1"/>
    <cellStyle name="Followed Hyperlink" xfId="7197" builtinId="9" hidden="1"/>
    <cellStyle name="Followed Hyperlink" xfId="7199" builtinId="9" hidden="1"/>
    <cellStyle name="Followed Hyperlink" xfId="7201" builtinId="9" hidden="1"/>
    <cellStyle name="Followed Hyperlink" xfId="7203" builtinId="9" hidden="1"/>
    <cellStyle name="Followed Hyperlink" xfId="7205" builtinId="9" hidden="1"/>
    <cellStyle name="Followed Hyperlink" xfId="7207" builtinId="9" hidden="1"/>
    <cellStyle name="Followed Hyperlink" xfId="7209" builtinId="9" hidden="1"/>
    <cellStyle name="Followed Hyperlink" xfId="7211" builtinId="9" hidden="1"/>
    <cellStyle name="Followed Hyperlink" xfId="7213" builtinId="9" hidden="1"/>
    <cellStyle name="Followed Hyperlink" xfId="7215" builtinId="9" hidden="1"/>
    <cellStyle name="Followed Hyperlink" xfId="7217" builtinId="9" hidden="1"/>
    <cellStyle name="Followed Hyperlink" xfId="7219" builtinId="9" hidden="1"/>
    <cellStyle name="Followed Hyperlink" xfId="7221" builtinId="9" hidden="1"/>
    <cellStyle name="Followed Hyperlink" xfId="7223" builtinId="9" hidden="1"/>
    <cellStyle name="Followed Hyperlink" xfId="7225" builtinId="9" hidden="1"/>
    <cellStyle name="Followed Hyperlink" xfId="7227" builtinId="9" hidden="1"/>
    <cellStyle name="Followed Hyperlink" xfId="7229" builtinId="9" hidden="1"/>
    <cellStyle name="Followed Hyperlink" xfId="7231" builtinId="9" hidden="1"/>
    <cellStyle name="Followed Hyperlink" xfId="7233" builtinId="9" hidden="1"/>
    <cellStyle name="Followed Hyperlink" xfId="7235" builtinId="9" hidden="1"/>
    <cellStyle name="Followed Hyperlink" xfId="7237" builtinId="9" hidden="1"/>
    <cellStyle name="Followed Hyperlink" xfId="7239" builtinId="9" hidden="1"/>
    <cellStyle name="Followed Hyperlink" xfId="7241" builtinId="9" hidden="1"/>
    <cellStyle name="Followed Hyperlink" xfId="7243" builtinId="9" hidden="1"/>
    <cellStyle name="Followed Hyperlink" xfId="7245" builtinId="9" hidden="1"/>
    <cellStyle name="Followed Hyperlink" xfId="7247" builtinId="9" hidden="1"/>
    <cellStyle name="Followed Hyperlink" xfId="7249" builtinId="9" hidden="1"/>
    <cellStyle name="Followed Hyperlink" xfId="7251" builtinId="9" hidden="1"/>
    <cellStyle name="Followed Hyperlink" xfId="7253" builtinId="9" hidden="1"/>
    <cellStyle name="Followed Hyperlink" xfId="7255" builtinId="9" hidden="1"/>
    <cellStyle name="Followed Hyperlink" xfId="7257" builtinId="9" hidden="1"/>
    <cellStyle name="Followed Hyperlink" xfId="7259" builtinId="9" hidden="1"/>
    <cellStyle name="Followed Hyperlink" xfId="7261" builtinId="9" hidden="1"/>
    <cellStyle name="Followed Hyperlink" xfId="7263" builtinId="9" hidden="1"/>
    <cellStyle name="Followed Hyperlink" xfId="7265" builtinId="9" hidden="1"/>
    <cellStyle name="Followed Hyperlink" xfId="7267" builtinId="9" hidden="1"/>
    <cellStyle name="Followed Hyperlink" xfId="7269" builtinId="9" hidden="1"/>
    <cellStyle name="Followed Hyperlink" xfId="7271" builtinId="9" hidden="1"/>
    <cellStyle name="Followed Hyperlink" xfId="7273" builtinId="9" hidden="1"/>
    <cellStyle name="Followed Hyperlink" xfId="7275" builtinId="9" hidden="1"/>
    <cellStyle name="Followed Hyperlink" xfId="7277" builtinId="9" hidden="1"/>
    <cellStyle name="Followed Hyperlink" xfId="7279" builtinId="9" hidden="1"/>
    <cellStyle name="Followed Hyperlink" xfId="7281" builtinId="9" hidden="1"/>
    <cellStyle name="Followed Hyperlink" xfId="7283" builtinId="9" hidden="1"/>
    <cellStyle name="Followed Hyperlink" xfId="7285" builtinId="9" hidden="1"/>
    <cellStyle name="Followed Hyperlink" xfId="7287" builtinId="9" hidden="1"/>
    <cellStyle name="Followed Hyperlink" xfId="7289" builtinId="9" hidden="1"/>
    <cellStyle name="Followed Hyperlink" xfId="7291" builtinId="9" hidden="1"/>
    <cellStyle name="Followed Hyperlink" xfId="7293" builtinId="9" hidden="1"/>
    <cellStyle name="Followed Hyperlink" xfId="7295" builtinId="9" hidden="1"/>
    <cellStyle name="Followed Hyperlink" xfId="7297" builtinId="9" hidden="1"/>
    <cellStyle name="Followed Hyperlink" xfId="7299" builtinId="9" hidden="1"/>
    <cellStyle name="Followed Hyperlink" xfId="7301" builtinId="9" hidden="1"/>
    <cellStyle name="Followed Hyperlink" xfId="7303" builtinId="9" hidden="1"/>
    <cellStyle name="Followed Hyperlink" xfId="7305" builtinId="9" hidden="1"/>
    <cellStyle name="Followed Hyperlink" xfId="7307" builtinId="9" hidden="1"/>
    <cellStyle name="Followed Hyperlink" xfId="7309" builtinId="9" hidden="1"/>
    <cellStyle name="Followed Hyperlink" xfId="7311" builtinId="9" hidden="1"/>
    <cellStyle name="Followed Hyperlink" xfId="7313" builtinId="9" hidden="1"/>
    <cellStyle name="Followed Hyperlink" xfId="7315" builtinId="9" hidden="1"/>
    <cellStyle name="Followed Hyperlink" xfId="7317" builtinId="9" hidden="1"/>
    <cellStyle name="Followed Hyperlink" xfId="7319" builtinId="9" hidden="1"/>
    <cellStyle name="Followed Hyperlink" xfId="7321" builtinId="9" hidden="1"/>
    <cellStyle name="Followed Hyperlink" xfId="7323" builtinId="9" hidden="1"/>
    <cellStyle name="Followed Hyperlink" xfId="7325" builtinId="9" hidden="1"/>
    <cellStyle name="Followed Hyperlink" xfId="7327" builtinId="9" hidden="1"/>
    <cellStyle name="Followed Hyperlink" xfId="7329" builtinId="9" hidden="1"/>
    <cellStyle name="Followed Hyperlink" xfId="7331" builtinId="9" hidden="1"/>
    <cellStyle name="Followed Hyperlink" xfId="7333" builtinId="9" hidden="1"/>
    <cellStyle name="Followed Hyperlink" xfId="7335" builtinId="9" hidden="1"/>
    <cellStyle name="Followed Hyperlink" xfId="7337" builtinId="9" hidden="1"/>
    <cellStyle name="Followed Hyperlink" xfId="7339" builtinId="9" hidden="1"/>
    <cellStyle name="Followed Hyperlink" xfId="7341" builtinId="9" hidden="1"/>
    <cellStyle name="Followed Hyperlink" xfId="7343" builtinId="9" hidden="1"/>
    <cellStyle name="Followed Hyperlink" xfId="7345" builtinId="9" hidden="1"/>
    <cellStyle name="Followed Hyperlink" xfId="7347" builtinId="9" hidden="1"/>
    <cellStyle name="Followed Hyperlink" xfId="7349" builtinId="9" hidden="1"/>
    <cellStyle name="Followed Hyperlink" xfId="7351" builtinId="9" hidden="1"/>
    <cellStyle name="Followed Hyperlink" xfId="7353" builtinId="9" hidden="1"/>
    <cellStyle name="Followed Hyperlink" xfId="7355" builtinId="9" hidden="1"/>
    <cellStyle name="Followed Hyperlink" xfId="7357" builtinId="9" hidden="1"/>
    <cellStyle name="Followed Hyperlink" xfId="7359" builtinId="9" hidden="1"/>
    <cellStyle name="Followed Hyperlink" xfId="7361" builtinId="9" hidden="1"/>
    <cellStyle name="Followed Hyperlink" xfId="7363" builtinId="9" hidden="1"/>
    <cellStyle name="Followed Hyperlink" xfId="7365" builtinId="9" hidden="1"/>
    <cellStyle name="Followed Hyperlink" xfId="7367" builtinId="9" hidden="1"/>
    <cellStyle name="Followed Hyperlink" xfId="7369" builtinId="9" hidden="1"/>
    <cellStyle name="Followed Hyperlink" xfId="7371" builtinId="9" hidden="1"/>
    <cellStyle name="Followed Hyperlink" xfId="7373" builtinId="9" hidden="1"/>
    <cellStyle name="Followed Hyperlink" xfId="7375" builtinId="9" hidden="1"/>
    <cellStyle name="Followed Hyperlink" xfId="7377" builtinId="9" hidden="1"/>
    <cellStyle name="Followed Hyperlink" xfId="7379" builtinId="9" hidden="1"/>
    <cellStyle name="Followed Hyperlink" xfId="7381" builtinId="9" hidden="1"/>
    <cellStyle name="Followed Hyperlink" xfId="7383" builtinId="9" hidden="1"/>
    <cellStyle name="Followed Hyperlink" xfId="7385" builtinId="9" hidden="1"/>
    <cellStyle name="Followed Hyperlink" xfId="7387" builtinId="9" hidden="1"/>
    <cellStyle name="Followed Hyperlink" xfId="7389" builtinId="9" hidden="1"/>
    <cellStyle name="Followed Hyperlink" xfId="7391" builtinId="9" hidden="1"/>
    <cellStyle name="Followed Hyperlink" xfId="7393" builtinId="9" hidden="1"/>
    <cellStyle name="Followed Hyperlink" xfId="7395" builtinId="9" hidden="1"/>
    <cellStyle name="Followed Hyperlink" xfId="7397" builtinId="9" hidden="1"/>
    <cellStyle name="Followed Hyperlink" xfId="7399" builtinId="9" hidden="1"/>
    <cellStyle name="Followed Hyperlink" xfId="7401" builtinId="9" hidden="1"/>
    <cellStyle name="Followed Hyperlink" xfId="7403" builtinId="9" hidden="1"/>
    <cellStyle name="Followed Hyperlink" xfId="7405" builtinId="9" hidden="1"/>
    <cellStyle name="Followed Hyperlink" xfId="7407" builtinId="9" hidden="1"/>
    <cellStyle name="Followed Hyperlink" xfId="7409" builtinId="9" hidden="1"/>
    <cellStyle name="Followed Hyperlink" xfId="7411" builtinId="9" hidden="1"/>
    <cellStyle name="Followed Hyperlink" xfId="7413" builtinId="9" hidden="1"/>
    <cellStyle name="Followed Hyperlink" xfId="7415" builtinId="9" hidden="1"/>
    <cellStyle name="Followed Hyperlink" xfId="7417" builtinId="9" hidden="1"/>
    <cellStyle name="Followed Hyperlink" xfId="7419" builtinId="9" hidden="1"/>
    <cellStyle name="Followed Hyperlink" xfId="7421" builtinId="9" hidden="1"/>
    <cellStyle name="Followed Hyperlink" xfId="7423" builtinId="9" hidden="1"/>
    <cellStyle name="Followed Hyperlink" xfId="7425" builtinId="9" hidden="1"/>
    <cellStyle name="Followed Hyperlink" xfId="7427" builtinId="9" hidden="1"/>
    <cellStyle name="Followed Hyperlink" xfId="7429" builtinId="9" hidden="1"/>
    <cellStyle name="Followed Hyperlink" xfId="7431" builtinId="9" hidden="1"/>
    <cellStyle name="Followed Hyperlink" xfId="7433" builtinId="9" hidden="1"/>
    <cellStyle name="Followed Hyperlink" xfId="7435" builtinId="9" hidden="1"/>
    <cellStyle name="Followed Hyperlink" xfId="7437" builtinId="9" hidden="1"/>
    <cellStyle name="Followed Hyperlink" xfId="7439" builtinId="9" hidden="1"/>
    <cellStyle name="Followed Hyperlink" xfId="7441" builtinId="9" hidden="1"/>
    <cellStyle name="Followed Hyperlink" xfId="7443" builtinId="9" hidden="1"/>
    <cellStyle name="Followed Hyperlink" xfId="7445" builtinId="9" hidden="1"/>
    <cellStyle name="Followed Hyperlink" xfId="7447" builtinId="9" hidden="1"/>
    <cellStyle name="Followed Hyperlink" xfId="7449" builtinId="9" hidden="1"/>
    <cellStyle name="Followed Hyperlink" xfId="7451" builtinId="9" hidden="1"/>
    <cellStyle name="Followed Hyperlink" xfId="7453" builtinId="9" hidden="1"/>
    <cellStyle name="Followed Hyperlink" xfId="7455" builtinId="9" hidden="1"/>
    <cellStyle name="Followed Hyperlink" xfId="7457" builtinId="9" hidden="1"/>
    <cellStyle name="Followed Hyperlink" xfId="7459" builtinId="9" hidden="1"/>
    <cellStyle name="Followed Hyperlink" xfId="7461" builtinId="9" hidden="1"/>
    <cellStyle name="Followed Hyperlink" xfId="7463" builtinId="9" hidden="1"/>
    <cellStyle name="Followed Hyperlink" xfId="7465" builtinId="9" hidden="1"/>
    <cellStyle name="Followed Hyperlink" xfId="7467" builtinId="9" hidden="1"/>
    <cellStyle name="Followed Hyperlink" xfId="7469" builtinId="9" hidden="1"/>
    <cellStyle name="Followed Hyperlink" xfId="7471" builtinId="9" hidden="1"/>
    <cellStyle name="Followed Hyperlink" xfId="7473" builtinId="9" hidden="1"/>
    <cellStyle name="Followed Hyperlink" xfId="7475" builtinId="9" hidden="1"/>
    <cellStyle name="Followed Hyperlink" xfId="7477" builtinId="9" hidden="1"/>
    <cellStyle name="Followed Hyperlink" xfId="7479" builtinId="9" hidden="1"/>
    <cellStyle name="Followed Hyperlink" xfId="7481" builtinId="9" hidden="1"/>
    <cellStyle name="Followed Hyperlink" xfId="7483" builtinId="9" hidden="1"/>
    <cellStyle name="Followed Hyperlink" xfId="7485" builtinId="9" hidden="1"/>
    <cellStyle name="Followed Hyperlink" xfId="7487" builtinId="9" hidden="1"/>
    <cellStyle name="Followed Hyperlink" xfId="7489" builtinId="9" hidden="1"/>
    <cellStyle name="Followed Hyperlink" xfId="7491" builtinId="9" hidden="1"/>
    <cellStyle name="Followed Hyperlink" xfId="7493" builtinId="9" hidden="1"/>
    <cellStyle name="Followed Hyperlink" xfId="7495" builtinId="9" hidden="1"/>
    <cellStyle name="Followed Hyperlink" xfId="7497" builtinId="9" hidden="1"/>
    <cellStyle name="Followed Hyperlink" xfId="7499" builtinId="9" hidden="1"/>
    <cellStyle name="Followed Hyperlink" xfId="7501" builtinId="9" hidden="1"/>
    <cellStyle name="Followed Hyperlink" xfId="7503" builtinId="9" hidden="1"/>
    <cellStyle name="Followed Hyperlink" xfId="7505" builtinId="9" hidden="1"/>
    <cellStyle name="Followed Hyperlink" xfId="7507" builtinId="9" hidden="1"/>
    <cellStyle name="Followed Hyperlink" xfId="7509" builtinId="9" hidden="1"/>
    <cellStyle name="Followed Hyperlink" xfId="7511" builtinId="9" hidden="1"/>
    <cellStyle name="Followed Hyperlink" xfId="7513" builtinId="9" hidden="1"/>
    <cellStyle name="Followed Hyperlink" xfId="7515" builtinId="9" hidden="1"/>
    <cellStyle name="Followed Hyperlink" xfId="7517" builtinId="9" hidden="1"/>
    <cellStyle name="Followed Hyperlink" xfId="7519" builtinId="9" hidden="1"/>
    <cellStyle name="Followed Hyperlink" xfId="7521" builtinId="9" hidden="1"/>
    <cellStyle name="Followed Hyperlink" xfId="7523" builtinId="9" hidden="1"/>
    <cellStyle name="Followed Hyperlink" xfId="7525" builtinId="9" hidden="1"/>
    <cellStyle name="Followed Hyperlink" xfId="7527" builtinId="9" hidden="1"/>
    <cellStyle name="Followed Hyperlink" xfId="7529" builtinId="9" hidden="1"/>
    <cellStyle name="Followed Hyperlink" xfId="7531" builtinId="9" hidden="1"/>
    <cellStyle name="Followed Hyperlink" xfId="7533" builtinId="9" hidden="1"/>
    <cellStyle name="Followed Hyperlink" xfId="7535" builtinId="9" hidden="1"/>
    <cellStyle name="Followed Hyperlink" xfId="7537" builtinId="9" hidden="1"/>
    <cellStyle name="Followed Hyperlink" xfId="7539" builtinId="9" hidden="1"/>
    <cellStyle name="Followed Hyperlink" xfId="7541" builtinId="9" hidden="1"/>
    <cellStyle name="Followed Hyperlink" xfId="7543" builtinId="9" hidden="1"/>
    <cellStyle name="Followed Hyperlink" xfId="7545" builtinId="9" hidden="1"/>
    <cellStyle name="Followed Hyperlink" xfId="7547" builtinId="9" hidden="1"/>
    <cellStyle name="Followed Hyperlink" xfId="7549" builtinId="9" hidden="1"/>
    <cellStyle name="Followed Hyperlink" xfId="7551" builtinId="9" hidden="1"/>
    <cellStyle name="Followed Hyperlink" xfId="7553" builtinId="9" hidden="1"/>
    <cellStyle name="Followed Hyperlink" xfId="7555" builtinId="9" hidden="1"/>
    <cellStyle name="Followed Hyperlink" xfId="7557" builtinId="9" hidden="1"/>
    <cellStyle name="Followed Hyperlink" xfId="7559" builtinId="9" hidden="1"/>
    <cellStyle name="Followed Hyperlink" xfId="7561" builtinId="9" hidden="1"/>
    <cellStyle name="Followed Hyperlink" xfId="7563" builtinId="9" hidden="1"/>
    <cellStyle name="Followed Hyperlink" xfId="7565" builtinId="9" hidden="1"/>
    <cellStyle name="Followed Hyperlink" xfId="7567" builtinId="9" hidden="1"/>
    <cellStyle name="Followed Hyperlink" xfId="7569" builtinId="9" hidden="1"/>
    <cellStyle name="Followed Hyperlink" xfId="7571" builtinId="9" hidden="1"/>
    <cellStyle name="Followed Hyperlink" xfId="7573" builtinId="9" hidden="1"/>
    <cellStyle name="Followed Hyperlink" xfId="7575" builtinId="9" hidden="1"/>
    <cellStyle name="Followed Hyperlink" xfId="7577" builtinId="9" hidden="1"/>
    <cellStyle name="Followed Hyperlink" xfId="7579" builtinId="9" hidden="1"/>
    <cellStyle name="Followed Hyperlink" xfId="7581" builtinId="9" hidden="1"/>
    <cellStyle name="Followed Hyperlink" xfId="7583" builtinId="9" hidden="1"/>
    <cellStyle name="Followed Hyperlink" xfId="7585" builtinId="9" hidden="1"/>
    <cellStyle name="Followed Hyperlink" xfId="7587" builtinId="9" hidden="1"/>
    <cellStyle name="Followed Hyperlink" xfId="7589" builtinId="9" hidden="1"/>
    <cellStyle name="Followed Hyperlink" xfId="7591" builtinId="9" hidden="1"/>
    <cellStyle name="Followed Hyperlink" xfId="7593" builtinId="9" hidden="1"/>
    <cellStyle name="Followed Hyperlink" xfId="7595" builtinId="9" hidden="1"/>
    <cellStyle name="Followed Hyperlink" xfId="7597" builtinId="9" hidden="1"/>
    <cellStyle name="Followed Hyperlink" xfId="7599" builtinId="9" hidden="1"/>
    <cellStyle name="Followed Hyperlink" xfId="7601" builtinId="9" hidden="1"/>
    <cellStyle name="Followed Hyperlink" xfId="7603" builtinId="9" hidden="1"/>
    <cellStyle name="Followed Hyperlink" xfId="7605" builtinId="9" hidden="1"/>
    <cellStyle name="Followed Hyperlink" xfId="7607" builtinId="9" hidden="1"/>
    <cellStyle name="Followed Hyperlink" xfId="7609" builtinId="9" hidden="1"/>
    <cellStyle name="Followed Hyperlink" xfId="7611" builtinId="9" hidden="1"/>
    <cellStyle name="Followed Hyperlink" xfId="7613" builtinId="9" hidden="1"/>
    <cellStyle name="Followed Hyperlink" xfId="7615" builtinId="9" hidden="1"/>
    <cellStyle name="Followed Hyperlink" xfId="7617" builtinId="9" hidden="1"/>
    <cellStyle name="Followed Hyperlink" xfId="7619" builtinId="9" hidden="1"/>
    <cellStyle name="Followed Hyperlink" xfId="7621" builtinId="9" hidden="1"/>
    <cellStyle name="Followed Hyperlink" xfId="7623" builtinId="9" hidden="1"/>
    <cellStyle name="Followed Hyperlink" xfId="7625" builtinId="9" hidden="1"/>
    <cellStyle name="Followed Hyperlink" xfId="7627" builtinId="9" hidden="1"/>
    <cellStyle name="Followed Hyperlink" xfId="7629" builtinId="9" hidden="1"/>
    <cellStyle name="Followed Hyperlink" xfId="7631" builtinId="9" hidden="1"/>
    <cellStyle name="Followed Hyperlink" xfId="7633" builtinId="9" hidden="1"/>
    <cellStyle name="Followed Hyperlink" xfId="7635" builtinId="9" hidden="1"/>
    <cellStyle name="Followed Hyperlink" xfId="7637" builtinId="9" hidden="1"/>
    <cellStyle name="Followed Hyperlink" xfId="7639" builtinId="9" hidden="1"/>
    <cellStyle name="Followed Hyperlink" xfId="7641" builtinId="9" hidden="1"/>
    <cellStyle name="Followed Hyperlink" xfId="7643" builtinId="9" hidden="1"/>
    <cellStyle name="Followed Hyperlink" xfId="7645" builtinId="9" hidden="1"/>
    <cellStyle name="Followed Hyperlink" xfId="7647" builtinId="9" hidden="1"/>
    <cellStyle name="Followed Hyperlink" xfId="7649" builtinId="9" hidden="1"/>
    <cellStyle name="Followed Hyperlink" xfId="7651" builtinId="9" hidden="1"/>
    <cellStyle name="Followed Hyperlink" xfId="7653" builtinId="9" hidden="1"/>
    <cellStyle name="Followed Hyperlink" xfId="7655" builtinId="9" hidden="1"/>
    <cellStyle name="Followed Hyperlink" xfId="7657" builtinId="9" hidden="1"/>
    <cellStyle name="Followed Hyperlink" xfId="7659" builtinId="9" hidden="1"/>
    <cellStyle name="Followed Hyperlink" xfId="7661" builtinId="9" hidden="1"/>
    <cellStyle name="Followed Hyperlink" xfId="7663" builtinId="9" hidden="1"/>
    <cellStyle name="Followed Hyperlink" xfId="7665" builtinId="9" hidden="1"/>
    <cellStyle name="Followed Hyperlink" xfId="7667" builtinId="9" hidden="1"/>
    <cellStyle name="Followed Hyperlink" xfId="7669" builtinId="9" hidden="1"/>
    <cellStyle name="Followed Hyperlink" xfId="7671" builtinId="9" hidden="1"/>
    <cellStyle name="Followed Hyperlink" xfId="7673" builtinId="9" hidden="1"/>
    <cellStyle name="Followed Hyperlink" xfId="7675" builtinId="9" hidden="1"/>
    <cellStyle name="Followed Hyperlink" xfId="7677" builtinId="9" hidden="1"/>
    <cellStyle name="Followed Hyperlink" xfId="7679" builtinId="9" hidden="1"/>
    <cellStyle name="Followed Hyperlink" xfId="7681" builtinId="9" hidden="1"/>
    <cellStyle name="Followed Hyperlink" xfId="7683" builtinId="9" hidden="1"/>
    <cellStyle name="Followed Hyperlink" xfId="7685" builtinId="9" hidden="1"/>
    <cellStyle name="Followed Hyperlink" xfId="7687" builtinId="9" hidden="1"/>
    <cellStyle name="Followed Hyperlink" xfId="7689" builtinId="9" hidden="1"/>
    <cellStyle name="Followed Hyperlink" xfId="7691" builtinId="9" hidden="1"/>
    <cellStyle name="Followed Hyperlink" xfId="7693" builtinId="9" hidden="1"/>
    <cellStyle name="Followed Hyperlink" xfId="7695" builtinId="9" hidden="1"/>
    <cellStyle name="Followed Hyperlink" xfId="7697" builtinId="9" hidden="1"/>
    <cellStyle name="Followed Hyperlink" xfId="7699" builtinId="9" hidden="1"/>
    <cellStyle name="Followed Hyperlink" xfId="7700" builtinId="9" hidden="1"/>
    <cellStyle name="Followed Hyperlink" xfId="7701" builtinId="9" hidden="1"/>
    <cellStyle name="Followed Hyperlink" xfId="7702" builtinId="9" hidden="1"/>
    <cellStyle name="Followed Hyperlink" xfId="7703" builtinId="9" hidden="1"/>
    <cellStyle name="Followed Hyperlink" xfId="7704" builtinId="9" hidden="1"/>
    <cellStyle name="Followed Hyperlink" xfId="7705" builtinId="9" hidden="1"/>
    <cellStyle name="Followed Hyperlink" xfId="7706" builtinId="9" hidden="1"/>
    <cellStyle name="Followed Hyperlink" xfId="7707" builtinId="9" hidden="1"/>
    <cellStyle name="Followed Hyperlink" xfId="7708" builtinId="9" hidden="1"/>
    <cellStyle name="Followed Hyperlink" xfId="7709" builtinId="9" hidden="1"/>
    <cellStyle name="Followed Hyperlink" xfId="7710" builtinId="9" hidden="1"/>
    <cellStyle name="Followed Hyperlink" xfId="7711" builtinId="9" hidden="1"/>
    <cellStyle name="Followed Hyperlink" xfId="7712" builtinId="9" hidden="1"/>
    <cellStyle name="Followed Hyperlink" xfId="7713" builtinId="9" hidden="1"/>
    <cellStyle name="Followed Hyperlink" xfId="7714" builtinId="9" hidden="1"/>
    <cellStyle name="Followed Hyperlink" xfId="7715" builtinId="9" hidden="1"/>
    <cellStyle name="Followed Hyperlink" xfId="7716" builtinId="9" hidden="1"/>
    <cellStyle name="Followed Hyperlink" xfId="7717" builtinId="9" hidden="1"/>
    <cellStyle name="Followed Hyperlink" xfId="7718" builtinId="9" hidden="1"/>
    <cellStyle name="Followed Hyperlink" xfId="7719" builtinId="9" hidden="1"/>
    <cellStyle name="Followed Hyperlink" xfId="7720" builtinId="9" hidden="1"/>
    <cellStyle name="Followed Hyperlink" xfId="7721" builtinId="9" hidden="1"/>
    <cellStyle name="Followed Hyperlink" xfId="7722" builtinId="9" hidden="1"/>
    <cellStyle name="Followed Hyperlink" xfId="7723" builtinId="9" hidden="1"/>
    <cellStyle name="Followed Hyperlink" xfId="7724" builtinId="9" hidden="1"/>
    <cellStyle name="Followed Hyperlink" xfId="7725" builtinId="9" hidden="1"/>
    <cellStyle name="Followed Hyperlink" xfId="7726" builtinId="9" hidden="1"/>
    <cellStyle name="Followed Hyperlink" xfId="7727" builtinId="9" hidden="1"/>
    <cellStyle name="Followed Hyperlink" xfId="7728" builtinId="9" hidden="1"/>
    <cellStyle name="Followed Hyperlink" xfId="7729" builtinId="9" hidden="1"/>
    <cellStyle name="Followed Hyperlink" xfId="7730" builtinId="9" hidden="1"/>
    <cellStyle name="Followed Hyperlink" xfId="7731" builtinId="9" hidden="1"/>
    <cellStyle name="Followed Hyperlink" xfId="7732" builtinId="9" hidden="1"/>
    <cellStyle name="Followed Hyperlink" xfId="7733" builtinId="9" hidden="1"/>
    <cellStyle name="Followed Hyperlink" xfId="7734" builtinId="9" hidden="1"/>
    <cellStyle name="Followed Hyperlink" xfId="7735" builtinId="9" hidden="1"/>
    <cellStyle name="Followed Hyperlink" xfId="7736" builtinId="9" hidden="1"/>
    <cellStyle name="Followed Hyperlink" xfId="7737" builtinId="9" hidden="1"/>
    <cellStyle name="Followed Hyperlink" xfId="7738" builtinId="9" hidden="1"/>
    <cellStyle name="Followed Hyperlink" xfId="7739" builtinId="9" hidden="1"/>
    <cellStyle name="Followed Hyperlink" xfId="7740" builtinId="9" hidden="1"/>
    <cellStyle name="Followed Hyperlink" xfId="7741" builtinId="9" hidden="1"/>
    <cellStyle name="Followed Hyperlink" xfId="7742" builtinId="9" hidden="1"/>
    <cellStyle name="Followed Hyperlink" xfId="7743" builtinId="9" hidden="1"/>
    <cellStyle name="Followed Hyperlink" xfId="7744" builtinId="9" hidden="1"/>
    <cellStyle name="Followed Hyperlink" xfId="7745" builtinId="9" hidden="1"/>
    <cellStyle name="Followed Hyperlink" xfId="7746" builtinId="9" hidden="1"/>
    <cellStyle name="Followed Hyperlink" xfId="7747" builtinId="9" hidden="1"/>
    <cellStyle name="Followed Hyperlink" xfId="7748" builtinId="9" hidden="1"/>
    <cellStyle name="Followed Hyperlink" xfId="7749" builtinId="9" hidden="1"/>
    <cellStyle name="Followed Hyperlink" xfId="7750" builtinId="9" hidden="1"/>
    <cellStyle name="Followed Hyperlink" xfId="7751" builtinId="9" hidden="1"/>
    <cellStyle name="Followed Hyperlink" xfId="7752" builtinId="9" hidden="1"/>
    <cellStyle name="Followed Hyperlink" xfId="7753" builtinId="9" hidden="1"/>
    <cellStyle name="Followed Hyperlink" xfId="7754" builtinId="9" hidden="1"/>
    <cellStyle name="Followed Hyperlink" xfId="7755" builtinId="9" hidden="1"/>
    <cellStyle name="Followed Hyperlink" xfId="7756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4577" builtinId="9" hidden="1"/>
    <cellStyle name="Followed Hyperlink" xfId="7864" builtinId="9" hidden="1"/>
    <cellStyle name="Followed Hyperlink" xfId="7866" builtinId="9" hidden="1"/>
    <cellStyle name="Followed Hyperlink" xfId="7868" builtinId="9" hidden="1"/>
    <cellStyle name="Followed Hyperlink" xfId="7870" builtinId="9" hidden="1"/>
    <cellStyle name="Followed Hyperlink" xfId="7872" builtinId="9" hidden="1"/>
    <cellStyle name="Followed Hyperlink" xfId="7874" builtinId="9" hidden="1"/>
    <cellStyle name="Followed Hyperlink" xfId="7876" builtinId="9" hidden="1"/>
    <cellStyle name="Followed Hyperlink" xfId="7878" builtinId="9" hidden="1"/>
    <cellStyle name="Followed Hyperlink" xfId="7880" builtinId="9" hidden="1"/>
    <cellStyle name="Followed Hyperlink" xfId="7882" builtinId="9" hidden="1"/>
    <cellStyle name="Followed Hyperlink" xfId="7884" builtinId="9" hidden="1"/>
    <cellStyle name="Followed Hyperlink" xfId="7886" builtinId="9" hidden="1"/>
    <cellStyle name="Followed Hyperlink" xfId="7888" builtinId="9" hidden="1"/>
    <cellStyle name="Followed Hyperlink" xfId="7890" builtinId="9" hidden="1"/>
    <cellStyle name="Followed Hyperlink" xfId="7892" builtinId="9" hidden="1"/>
    <cellStyle name="Followed Hyperlink" xfId="7894" builtinId="9" hidden="1"/>
    <cellStyle name="Followed Hyperlink" xfId="7896" builtinId="9" hidden="1"/>
    <cellStyle name="Followed Hyperlink" xfId="7898" builtinId="9" hidden="1"/>
    <cellStyle name="Followed Hyperlink" xfId="7900" builtinId="9" hidden="1"/>
    <cellStyle name="Followed Hyperlink" xfId="7902" builtinId="9" hidden="1"/>
    <cellStyle name="Followed Hyperlink" xfId="7904" builtinId="9" hidden="1"/>
    <cellStyle name="Followed Hyperlink" xfId="7906" builtinId="9" hidden="1"/>
    <cellStyle name="Followed Hyperlink" xfId="7908" builtinId="9" hidden="1"/>
    <cellStyle name="Followed Hyperlink" xfId="7910" builtinId="9" hidden="1"/>
    <cellStyle name="Followed Hyperlink" xfId="7912" builtinId="9" hidden="1"/>
    <cellStyle name="Followed Hyperlink" xfId="7914" builtinId="9" hidden="1"/>
    <cellStyle name="Followed Hyperlink" xfId="7916" builtinId="9" hidden="1"/>
    <cellStyle name="Followed Hyperlink" xfId="7918" builtinId="9" hidden="1"/>
    <cellStyle name="Followed Hyperlink" xfId="7920" builtinId="9" hidden="1"/>
    <cellStyle name="Followed Hyperlink" xfId="7922" builtinId="9" hidden="1"/>
    <cellStyle name="Followed Hyperlink" xfId="7924" builtinId="9" hidden="1"/>
    <cellStyle name="Followed Hyperlink" xfId="7926" builtinId="9" hidden="1"/>
    <cellStyle name="Followed Hyperlink" xfId="7928" builtinId="9" hidden="1"/>
    <cellStyle name="Followed Hyperlink" xfId="7930" builtinId="9" hidden="1"/>
    <cellStyle name="Followed Hyperlink" xfId="7932" builtinId="9" hidden="1"/>
    <cellStyle name="Followed Hyperlink" xfId="7934" builtinId="9" hidden="1"/>
    <cellStyle name="Followed Hyperlink" xfId="7936" builtinId="9" hidden="1"/>
    <cellStyle name="Followed Hyperlink" xfId="7938" builtinId="9" hidden="1"/>
    <cellStyle name="Followed Hyperlink" xfId="7940" builtinId="9" hidden="1"/>
    <cellStyle name="Followed Hyperlink" xfId="7942" builtinId="9" hidden="1"/>
    <cellStyle name="Followed Hyperlink" xfId="7944" builtinId="9" hidden="1"/>
    <cellStyle name="Followed Hyperlink" xfId="7946" builtinId="9" hidden="1"/>
    <cellStyle name="Followed Hyperlink" xfId="7948" builtinId="9" hidden="1"/>
    <cellStyle name="Followed Hyperlink" xfId="7950" builtinId="9" hidden="1"/>
    <cellStyle name="Followed Hyperlink" xfId="7952" builtinId="9" hidden="1"/>
    <cellStyle name="Followed Hyperlink" xfId="7954" builtinId="9" hidden="1"/>
    <cellStyle name="Followed Hyperlink" xfId="7956" builtinId="9" hidden="1"/>
    <cellStyle name="Followed Hyperlink" xfId="7958" builtinId="9" hidden="1"/>
    <cellStyle name="Followed Hyperlink" xfId="7960" builtinId="9" hidden="1"/>
    <cellStyle name="Followed Hyperlink" xfId="7962" builtinId="9" hidden="1"/>
    <cellStyle name="Followed Hyperlink" xfId="7964" builtinId="9" hidden="1"/>
    <cellStyle name="Followed Hyperlink" xfId="7966" builtinId="9" hidden="1"/>
    <cellStyle name="Followed Hyperlink" xfId="7968" builtinId="9" hidden="1"/>
    <cellStyle name="Followed Hyperlink" xfId="7970" builtinId="9" hidden="1"/>
    <cellStyle name="Followed Hyperlink" xfId="7972" builtinId="9" hidden="1"/>
    <cellStyle name="Followed Hyperlink" xfId="7974" builtinId="9" hidden="1"/>
    <cellStyle name="Followed Hyperlink" xfId="7976" builtinId="9" hidden="1"/>
    <cellStyle name="Followed Hyperlink" xfId="7978" builtinId="9" hidden="1"/>
    <cellStyle name="Followed Hyperlink" xfId="7980" builtinId="9" hidden="1"/>
    <cellStyle name="Followed Hyperlink" xfId="7982" builtinId="9" hidden="1"/>
    <cellStyle name="Followed Hyperlink" xfId="7984" builtinId="9" hidden="1"/>
    <cellStyle name="Followed Hyperlink" xfId="7986" builtinId="9" hidden="1"/>
    <cellStyle name="Followed Hyperlink" xfId="7988" builtinId="9" hidden="1"/>
    <cellStyle name="Followed Hyperlink" xfId="7990" builtinId="9" hidden="1"/>
    <cellStyle name="Followed Hyperlink" xfId="7992" builtinId="9" hidden="1"/>
    <cellStyle name="Followed Hyperlink" xfId="7994" builtinId="9" hidden="1"/>
    <cellStyle name="Followed Hyperlink" xfId="7996" builtinId="9" hidden="1"/>
    <cellStyle name="Followed Hyperlink" xfId="7998" builtinId="9" hidden="1"/>
    <cellStyle name="Followed Hyperlink" xfId="8000" builtinId="9" hidden="1"/>
    <cellStyle name="Followed Hyperlink" xfId="8002" builtinId="9" hidden="1"/>
    <cellStyle name="Followed Hyperlink" xfId="8004" builtinId="9" hidden="1"/>
    <cellStyle name="Followed Hyperlink" xfId="8006" builtinId="9" hidden="1"/>
    <cellStyle name="Followed Hyperlink" xfId="8008" builtinId="9" hidden="1"/>
    <cellStyle name="Followed Hyperlink" xfId="8010" builtinId="9" hidden="1"/>
    <cellStyle name="Followed Hyperlink" xfId="8012" builtinId="9" hidden="1"/>
    <cellStyle name="Followed Hyperlink" xfId="8014" builtinId="9" hidden="1"/>
    <cellStyle name="Followed Hyperlink" xfId="8016" builtinId="9" hidden="1"/>
    <cellStyle name="Followed Hyperlink" xfId="8018" builtinId="9" hidden="1"/>
    <cellStyle name="Followed Hyperlink" xfId="8020" builtinId="9" hidden="1"/>
    <cellStyle name="Followed Hyperlink" xfId="8022" builtinId="9" hidden="1"/>
    <cellStyle name="Followed Hyperlink" xfId="8024" builtinId="9" hidden="1"/>
    <cellStyle name="Followed Hyperlink" xfId="8026" builtinId="9" hidden="1"/>
    <cellStyle name="Followed Hyperlink" xfId="8028" builtinId="9" hidden="1"/>
    <cellStyle name="Followed Hyperlink" xfId="8030" builtinId="9" hidden="1"/>
    <cellStyle name="Followed Hyperlink" xfId="8032" builtinId="9" hidden="1"/>
    <cellStyle name="Followed Hyperlink" xfId="8034" builtinId="9" hidden="1"/>
    <cellStyle name="Followed Hyperlink" xfId="8036" builtinId="9" hidden="1"/>
    <cellStyle name="Followed Hyperlink" xfId="8038" builtinId="9" hidden="1"/>
    <cellStyle name="Followed Hyperlink" xfId="8040" builtinId="9" hidden="1"/>
    <cellStyle name="Followed Hyperlink" xfId="8042" builtinId="9" hidden="1"/>
    <cellStyle name="Followed Hyperlink" xfId="8044" builtinId="9" hidden="1"/>
    <cellStyle name="Followed Hyperlink" xfId="8046" builtinId="9" hidden="1"/>
    <cellStyle name="Followed Hyperlink" xfId="8048" builtinId="9" hidden="1"/>
    <cellStyle name="Followed Hyperlink" xfId="8050" builtinId="9" hidden="1"/>
    <cellStyle name="Followed Hyperlink" xfId="8052" builtinId="9" hidden="1"/>
    <cellStyle name="Followed Hyperlink" xfId="8054" builtinId="9" hidden="1"/>
    <cellStyle name="Followed Hyperlink" xfId="8056" builtinId="9" hidden="1"/>
    <cellStyle name="Followed Hyperlink" xfId="8058" builtinId="9" hidden="1"/>
    <cellStyle name="Followed Hyperlink" xfId="8060" builtinId="9" hidden="1"/>
    <cellStyle name="Followed Hyperlink" xfId="8062" builtinId="9" hidden="1"/>
    <cellStyle name="Followed Hyperlink" xfId="8064" builtinId="9" hidden="1"/>
    <cellStyle name="Followed Hyperlink" xfId="8066" builtinId="9" hidden="1"/>
    <cellStyle name="Followed Hyperlink" xfId="8068" builtinId="9" hidden="1"/>
    <cellStyle name="Followed Hyperlink" xfId="8070" builtinId="9" hidden="1"/>
    <cellStyle name="Followed Hyperlink" xfId="8072" builtinId="9" hidden="1"/>
    <cellStyle name="Followed Hyperlink" xfId="8074" builtinId="9" hidden="1"/>
    <cellStyle name="Followed Hyperlink" xfId="8076" builtinId="9" hidden="1"/>
    <cellStyle name="Followed Hyperlink" xfId="8078" builtinId="9" hidden="1"/>
    <cellStyle name="Followed Hyperlink" xfId="8080" builtinId="9" hidden="1"/>
    <cellStyle name="Followed Hyperlink" xfId="8082" builtinId="9" hidden="1"/>
    <cellStyle name="Followed Hyperlink" xfId="8084" builtinId="9" hidden="1"/>
    <cellStyle name="Followed Hyperlink" xfId="8086" builtinId="9" hidden="1"/>
    <cellStyle name="Followed Hyperlink" xfId="8088" builtinId="9" hidden="1"/>
    <cellStyle name="Followed Hyperlink" xfId="8090" builtinId="9" hidden="1"/>
    <cellStyle name="Followed Hyperlink" xfId="8092" builtinId="9" hidden="1"/>
    <cellStyle name="Followed Hyperlink" xfId="8094" builtinId="9" hidden="1"/>
    <cellStyle name="Followed Hyperlink" xfId="8096" builtinId="9" hidden="1"/>
    <cellStyle name="Followed Hyperlink" xfId="8098" builtinId="9" hidden="1"/>
    <cellStyle name="Followed Hyperlink" xfId="8100" builtinId="9" hidden="1"/>
    <cellStyle name="Followed Hyperlink" xfId="8102" builtinId="9" hidden="1"/>
    <cellStyle name="Followed Hyperlink" xfId="8104" builtinId="9" hidden="1"/>
    <cellStyle name="Followed Hyperlink" xfId="8106" builtinId="9" hidden="1"/>
    <cellStyle name="Followed Hyperlink" xfId="8108" builtinId="9" hidden="1"/>
    <cellStyle name="Followed Hyperlink" xfId="8110" builtinId="9" hidden="1"/>
    <cellStyle name="Followed Hyperlink" xfId="8112" builtinId="9" hidden="1"/>
    <cellStyle name="Followed Hyperlink" xfId="8114" builtinId="9" hidden="1"/>
    <cellStyle name="Followed Hyperlink" xfId="8116" builtinId="9" hidden="1"/>
    <cellStyle name="Followed Hyperlink" xfId="8118" builtinId="9" hidden="1"/>
    <cellStyle name="Followed Hyperlink" xfId="8120" builtinId="9" hidden="1"/>
    <cellStyle name="Followed Hyperlink" xfId="8122" builtinId="9" hidden="1"/>
    <cellStyle name="Followed Hyperlink" xfId="8124" builtinId="9" hidden="1"/>
    <cellStyle name="Followed Hyperlink" xfId="8126" builtinId="9" hidden="1"/>
    <cellStyle name="Followed Hyperlink" xfId="8128" builtinId="9" hidden="1"/>
    <cellStyle name="Followed Hyperlink" xfId="8130" builtinId="9" hidden="1"/>
    <cellStyle name="Followed Hyperlink" xfId="8132" builtinId="9" hidden="1"/>
    <cellStyle name="Followed Hyperlink" xfId="8134" builtinId="9" hidden="1"/>
    <cellStyle name="Followed Hyperlink" xfId="8136" builtinId="9" hidden="1"/>
    <cellStyle name="Followed Hyperlink" xfId="8138" builtinId="9" hidden="1"/>
    <cellStyle name="Followed Hyperlink" xfId="8140" builtinId="9" hidden="1"/>
    <cellStyle name="Followed Hyperlink" xfId="8142" builtinId="9" hidden="1"/>
    <cellStyle name="Followed Hyperlink" xfId="8144" builtinId="9" hidden="1"/>
    <cellStyle name="Followed Hyperlink" xfId="8146" builtinId="9" hidden="1"/>
    <cellStyle name="Followed Hyperlink" xfId="8148" builtinId="9" hidden="1"/>
    <cellStyle name="Followed Hyperlink" xfId="8150" builtinId="9" hidden="1"/>
    <cellStyle name="Followed Hyperlink" xfId="8152" builtinId="9" hidden="1"/>
    <cellStyle name="Followed Hyperlink" xfId="8154" builtinId="9" hidden="1"/>
    <cellStyle name="Followed Hyperlink" xfId="8156" builtinId="9" hidden="1"/>
    <cellStyle name="Followed Hyperlink" xfId="8158" builtinId="9" hidden="1"/>
    <cellStyle name="Followed Hyperlink" xfId="8160" builtinId="9" hidden="1"/>
    <cellStyle name="Followed Hyperlink" xfId="8162" builtinId="9" hidden="1"/>
    <cellStyle name="Followed Hyperlink" xfId="8164" builtinId="9" hidden="1"/>
    <cellStyle name="Followed Hyperlink" xfId="8166" builtinId="9" hidden="1"/>
    <cellStyle name="Followed Hyperlink" xfId="8168" builtinId="9" hidden="1"/>
    <cellStyle name="Followed Hyperlink" xfId="8170" builtinId="9" hidden="1"/>
    <cellStyle name="Followed Hyperlink" xfId="8172" builtinId="9" hidden="1"/>
    <cellStyle name="Followed Hyperlink" xfId="8174" builtinId="9" hidden="1"/>
    <cellStyle name="Followed Hyperlink" xfId="8176" builtinId="9" hidden="1"/>
    <cellStyle name="Followed Hyperlink" xfId="8178" builtinId="9" hidden="1"/>
    <cellStyle name="Followed Hyperlink" xfId="8180" builtinId="9" hidden="1"/>
    <cellStyle name="Followed Hyperlink" xfId="8182" builtinId="9" hidden="1"/>
    <cellStyle name="Followed Hyperlink" xfId="8184" builtinId="9" hidden="1"/>
    <cellStyle name="Followed Hyperlink" xfId="8186" builtinId="9" hidden="1"/>
    <cellStyle name="Followed Hyperlink" xfId="8188" builtinId="9" hidden="1"/>
    <cellStyle name="Followed Hyperlink" xfId="8190" builtinId="9" hidden="1"/>
    <cellStyle name="Followed Hyperlink" xfId="8192" builtinId="9" hidden="1"/>
    <cellStyle name="Followed Hyperlink" xfId="8194" builtinId="9" hidden="1"/>
    <cellStyle name="Followed Hyperlink" xfId="8196" builtinId="9" hidden="1"/>
    <cellStyle name="Followed Hyperlink" xfId="8198" builtinId="9" hidden="1"/>
    <cellStyle name="Followed Hyperlink" xfId="8200" builtinId="9" hidden="1"/>
    <cellStyle name="Followed Hyperlink" xfId="8202" builtinId="9" hidden="1"/>
    <cellStyle name="Followed Hyperlink" xfId="8204" builtinId="9" hidden="1"/>
    <cellStyle name="Followed Hyperlink" xfId="8206" builtinId="9" hidden="1"/>
    <cellStyle name="Followed Hyperlink" xfId="8208" builtinId="9" hidden="1"/>
    <cellStyle name="Followed Hyperlink" xfId="8210" builtinId="9" hidden="1"/>
    <cellStyle name="Followed Hyperlink" xfId="8212" builtinId="9" hidden="1"/>
    <cellStyle name="Followed Hyperlink" xfId="8214" builtinId="9" hidden="1"/>
    <cellStyle name="Followed Hyperlink" xfId="8216" builtinId="9" hidden="1"/>
    <cellStyle name="Followed Hyperlink" xfId="8218" builtinId="9" hidden="1"/>
    <cellStyle name="Followed Hyperlink" xfId="8220" builtinId="9" hidden="1"/>
    <cellStyle name="Followed Hyperlink" xfId="8222" builtinId="9" hidden="1"/>
    <cellStyle name="Followed Hyperlink" xfId="8224" builtinId="9" hidden="1"/>
    <cellStyle name="Followed Hyperlink" xfId="8226" builtinId="9" hidden="1"/>
    <cellStyle name="Followed Hyperlink" xfId="8228" builtinId="9" hidden="1"/>
    <cellStyle name="Followed Hyperlink" xfId="8230" builtinId="9" hidden="1"/>
    <cellStyle name="Followed Hyperlink" xfId="8232" builtinId="9" hidden="1"/>
    <cellStyle name="Followed Hyperlink" xfId="8234" builtinId="9" hidden="1"/>
    <cellStyle name="Followed Hyperlink" xfId="8236" builtinId="9" hidden="1"/>
    <cellStyle name="Followed Hyperlink" xfId="8238" builtinId="9" hidden="1"/>
    <cellStyle name="Followed Hyperlink" xfId="8240" builtinId="9" hidden="1"/>
    <cellStyle name="Followed Hyperlink" xfId="8242" builtinId="9" hidden="1"/>
    <cellStyle name="Followed Hyperlink" xfId="8244" builtinId="9" hidden="1"/>
    <cellStyle name="Followed Hyperlink" xfId="8246" builtinId="9" hidden="1"/>
    <cellStyle name="Followed Hyperlink" xfId="8248" builtinId="9" hidden="1"/>
    <cellStyle name="Followed Hyperlink" xfId="8250" builtinId="9" hidden="1"/>
    <cellStyle name="Followed Hyperlink" xfId="8252" builtinId="9" hidden="1"/>
    <cellStyle name="Followed Hyperlink" xfId="8254" builtinId="9" hidden="1"/>
    <cellStyle name="Followed Hyperlink" xfId="8256" builtinId="9" hidden="1"/>
    <cellStyle name="Followed Hyperlink" xfId="8258" builtinId="9" hidden="1"/>
    <cellStyle name="Followed Hyperlink" xfId="8260" builtinId="9" hidden="1"/>
    <cellStyle name="Followed Hyperlink" xfId="8262" builtinId="9" hidden="1"/>
    <cellStyle name="Followed Hyperlink" xfId="8264" builtinId="9" hidden="1"/>
    <cellStyle name="Followed Hyperlink" xfId="8266" builtinId="9" hidden="1"/>
    <cellStyle name="Followed Hyperlink" xfId="8268" builtinId="9" hidden="1"/>
    <cellStyle name="Followed Hyperlink" xfId="8270" builtinId="9" hidden="1"/>
    <cellStyle name="Followed Hyperlink" xfId="8272" builtinId="9" hidden="1"/>
    <cellStyle name="Followed Hyperlink" xfId="8274" builtinId="9" hidden="1"/>
    <cellStyle name="Followed Hyperlink" xfId="8276" builtinId="9" hidden="1"/>
    <cellStyle name="Followed Hyperlink" xfId="8278" builtinId="9" hidden="1"/>
    <cellStyle name="Followed Hyperlink" xfId="8280" builtinId="9" hidden="1"/>
    <cellStyle name="Followed Hyperlink" xfId="8282" builtinId="9" hidden="1"/>
    <cellStyle name="Followed Hyperlink" xfId="8284" builtinId="9" hidden="1"/>
    <cellStyle name="Followed Hyperlink" xfId="8286" builtinId="9" hidden="1"/>
    <cellStyle name="Followed Hyperlink" xfId="8288" builtinId="9" hidden="1"/>
    <cellStyle name="Followed Hyperlink" xfId="8290" builtinId="9" hidden="1"/>
    <cellStyle name="Followed Hyperlink" xfId="8292" builtinId="9" hidden="1"/>
    <cellStyle name="Followed Hyperlink" xfId="8294" builtinId="9" hidden="1"/>
    <cellStyle name="Followed Hyperlink" xfId="8296" builtinId="9" hidden="1"/>
    <cellStyle name="Followed Hyperlink" xfId="8298" builtinId="9" hidden="1"/>
    <cellStyle name="Followed Hyperlink" xfId="8300" builtinId="9" hidden="1"/>
    <cellStyle name="Followed Hyperlink" xfId="8302" builtinId="9" hidden="1"/>
    <cellStyle name="Followed Hyperlink" xfId="8304" builtinId="9" hidden="1"/>
    <cellStyle name="Followed Hyperlink" xfId="8306" builtinId="9" hidden="1"/>
    <cellStyle name="Followed Hyperlink" xfId="8308" builtinId="9" hidden="1"/>
    <cellStyle name="Followed Hyperlink" xfId="8310" builtinId="9" hidden="1"/>
    <cellStyle name="Followed Hyperlink" xfId="8312" builtinId="9" hidden="1"/>
    <cellStyle name="Followed Hyperlink" xfId="8314" builtinId="9" hidden="1"/>
    <cellStyle name="Followed Hyperlink" xfId="8316" builtinId="9" hidden="1"/>
    <cellStyle name="Followed Hyperlink" xfId="8318" builtinId="9" hidden="1"/>
    <cellStyle name="Followed Hyperlink" xfId="8320" builtinId="9" hidden="1"/>
    <cellStyle name="Followed Hyperlink" xfId="8322" builtinId="9" hidden="1"/>
    <cellStyle name="Followed Hyperlink" xfId="8324" builtinId="9" hidden="1"/>
    <cellStyle name="Followed Hyperlink" xfId="8326" builtinId="9" hidden="1"/>
    <cellStyle name="Followed Hyperlink" xfId="8328" builtinId="9" hidden="1"/>
    <cellStyle name="Followed Hyperlink" xfId="8330" builtinId="9" hidden="1"/>
    <cellStyle name="Followed Hyperlink" xfId="8332" builtinId="9" hidden="1"/>
    <cellStyle name="Followed Hyperlink" xfId="8334" builtinId="9" hidden="1"/>
    <cellStyle name="Followed Hyperlink" xfId="8336" builtinId="9" hidden="1"/>
    <cellStyle name="Followed Hyperlink" xfId="8338" builtinId="9" hidden="1"/>
    <cellStyle name="Followed Hyperlink" xfId="8340" builtinId="9" hidden="1"/>
    <cellStyle name="Followed Hyperlink" xfId="8342" builtinId="9" hidden="1"/>
    <cellStyle name="Followed Hyperlink" xfId="8344" builtinId="9" hidden="1"/>
    <cellStyle name="Followed Hyperlink" xfId="8346" builtinId="9" hidden="1"/>
    <cellStyle name="Followed Hyperlink" xfId="8348" builtinId="9" hidden="1"/>
    <cellStyle name="Followed Hyperlink" xfId="8350" builtinId="9" hidden="1"/>
    <cellStyle name="Followed Hyperlink" xfId="8352" builtinId="9" hidden="1"/>
    <cellStyle name="Followed Hyperlink" xfId="8354" builtinId="9" hidden="1"/>
    <cellStyle name="Followed Hyperlink" xfId="8356" builtinId="9" hidden="1"/>
    <cellStyle name="Followed Hyperlink" xfId="8358" builtinId="9" hidden="1"/>
    <cellStyle name="Followed Hyperlink" xfId="8360" builtinId="9" hidden="1"/>
    <cellStyle name="Followed Hyperlink" xfId="8362" builtinId="9" hidden="1"/>
    <cellStyle name="Followed Hyperlink" xfId="8364" builtinId="9" hidden="1"/>
    <cellStyle name="Followed Hyperlink" xfId="8366" builtinId="9" hidden="1"/>
    <cellStyle name="Followed Hyperlink" xfId="8368" builtinId="9" hidden="1"/>
    <cellStyle name="Followed Hyperlink" xfId="8370" builtinId="9" hidden="1"/>
    <cellStyle name="Followed Hyperlink" xfId="8372" builtinId="9" hidden="1"/>
    <cellStyle name="Followed Hyperlink" xfId="8374" builtinId="9" hidden="1"/>
    <cellStyle name="Followed Hyperlink" xfId="8376" builtinId="9" hidden="1"/>
    <cellStyle name="Followed Hyperlink" xfId="8378" builtinId="9" hidden="1"/>
    <cellStyle name="Followed Hyperlink" xfId="8380" builtinId="9" hidden="1"/>
    <cellStyle name="Followed Hyperlink" xfId="8382" builtinId="9" hidden="1"/>
    <cellStyle name="Followed Hyperlink" xfId="8384" builtinId="9" hidden="1"/>
    <cellStyle name="Followed Hyperlink" xfId="8386" builtinId="9" hidden="1"/>
    <cellStyle name="Followed Hyperlink" xfId="8388" builtinId="9" hidden="1"/>
    <cellStyle name="Followed Hyperlink" xfId="8390" builtinId="9" hidden="1"/>
    <cellStyle name="Followed Hyperlink" xfId="8392" builtinId="9" hidden="1"/>
    <cellStyle name="Followed Hyperlink" xfId="8394" builtinId="9" hidden="1"/>
    <cellStyle name="Followed Hyperlink" xfId="8396" builtinId="9" hidden="1"/>
    <cellStyle name="Followed Hyperlink" xfId="8398" builtinId="9" hidden="1"/>
    <cellStyle name="Followed Hyperlink" xfId="8400" builtinId="9" hidden="1"/>
    <cellStyle name="Followed Hyperlink" xfId="8402" builtinId="9" hidden="1"/>
    <cellStyle name="Followed Hyperlink" xfId="8404" builtinId="9" hidden="1"/>
    <cellStyle name="Followed Hyperlink" xfId="8406" builtinId="9" hidden="1"/>
    <cellStyle name="Followed Hyperlink" xfId="8408" builtinId="9" hidden="1"/>
    <cellStyle name="Followed Hyperlink" xfId="8410" builtinId="9" hidden="1"/>
    <cellStyle name="Followed Hyperlink" xfId="8412" builtinId="9" hidden="1"/>
    <cellStyle name="Followed Hyperlink" xfId="8414" builtinId="9" hidden="1"/>
    <cellStyle name="Followed Hyperlink" xfId="8416" builtinId="9" hidden="1"/>
    <cellStyle name="Followed Hyperlink" xfId="8418" builtinId="9" hidden="1"/>
    <cellStyle name="Followed Hyperlink" xfId="8420" builtinId="9" hidden="1"/>
    <cellStyle name="Followed Hyperlink" xfId="8422" builtinId="9" hidden="1"/>
    <cellStyle name="Followed Hyperlink" xfId="8424" builtinId="9" hidden="1"/>
    <cellStyle name="Followed Hyperlink" xfId="8426" builtinId="9" hidden="1"/>
    <cellStyle name="Followed Hyperlink" xfId="8428" builtinId="9" hidden="1"/>
    <cellStyle name="Followed Hyperlink" xfId="8430" builtinId="9" hidden="1"/>
    <cellStyle name="Followed Hyperlink" xfId="8432" builtinId="9" hidden="1"/>
    <cellStyle name="Followed Hyperlink" xfId="8434" builtinId="9" hidden="1"/>
    <cellStyle name="Followed Hyperlink" xfId="8436" builtinId="9" hidden="1"/>
    <cellStyle name="Followed Hyperlink" xfId="8438" builtinId="9" hidden="1"/>
    <cellStyle name="Followed Hyperlink" xfId="8440" builtinId="9" hidden="1"/>
    <cellStyle name="Followed Hyperlink" xfId="8442" builtinId="9" hidden="1"/>
    <cellStyle name="Followed Hyperlink" xfId="8444" builtinId="9" hidden="1"/>
    <cellStyle name="Followed Hyperlink" xfId="8446" builtinId="9" hidden="1"/>
    <cellStyle name="Followed Hyperlink" xfId="8448" builtinId="9" hidden="1"/>
    <cellStyle name="Followed Hyperlink" xfId="8450" builtinId="9" hidden="1"/>
    <cellStyle name="Followed Hyperlink" xfId="8452" builtinId="9" hidden="1"/>
    <cellStyle name="Followed Hyperlink" xfId="8454" builtinId="9" hidden="1"/>
    <cellStyle name="Followed Hyperlink" xfId="8456" builtinId="9" hidden="1"/>
    <cellStyle name="Followed Hyperlink" xfId="8458" builtinId="9" hidden="1"/>
    <cellStyle name="Followed Hyperlink" xfId="8460" builtinId="9" hidden="1"/>
    <cellStyle name="Followed Hyperlink" xfId="8462" builtinId="9" hidden="1"/>
    <cellStyle name="Followed Hyperlink" xfId="8464" builtinId="9" hidden="1"/>
    <cellStyle name="Followed Hyperlink" xfId="8466" builtinId="9" hidden="1"/>
    <cellStyle name="Followed Hyperlink" xfId="8468" builtinId="9" hidden="1"/>
    <cellStyle name="Followed Hyperlink" xfId="8470" builtinId="9" hidden="1"/>
    <cellStyle name="Followed Hyperlink" xfId="8472" builtinId="9" hidden="1"/>
    <cellStyle name="Followed Hyperlink" xfId="8474" builtinId="9" hidden="1"/>
    <cellStyle name="Followed Hyperlink" xfId="8476" builtinId="9" hidden="1"/>
    <cellStyle name="Followed Hyperlink" xfId="8478" builtinId="9" hidden="1"/>
    <cellStyle name="Followed Hyperlink" xfId="8480" builtinId="9" hidden="1"/>
    <cellStyle name="Followed Hyperlink" xfId="8482" builtinId="9" hidden="1"/>
    <cellStyle name="Followed Hyperlink" xfId="8484" builtinId="9" hidden="1"/>
    <cellStyle name="Followed Hyperlink" xfId="8486" builtinId="9" hidden="1"/>
    <cellStyle name="Followed Hyperlink" xfId="8488" builtinId="9" hidden="1"/>
    <cellStyle name="Followed Hyperlink" xfId="8490" builtinId="9" hidden="1"/>
    <cellStyle name="Followed Hyperlink" xfId="8492" builtinId="9" hidden="1"/>
    <cellStyle name="Followed Hyperlink" xfId="8494" builtinId="9" hidden="1"/>
    <cellStyle name="Followed Hyperlink" xfId="8496" builtinId="9" hidden="1"/>
    <cellStyle name="Followed Hyperlink" xfId="8498" builtinId="9" hidden="1"/>
    <cellStyle name="Followed Hyperlink" xfId="8500" builtinId="9" hidden="1"/>
    <cellStyle name="Followed Hyperlink" xfId="8502" builtinId="9" hidden="1"/>
    <cellStyle name="Followed Hyperlink" xfId="8504" builtinId="9" hidden="1"/>
    <cellStyle name="Followed Hyperlink" xfId="8508" builtinId="9" hidden="1"/>
    <cellStyle name="Followed Hyperlink" xfId="8510" builtinId="9" hidden="1"/>
    <cellStyle name="Followed Hyperlink" xfId="8512" builtinId="9" hidden="1"/>
    <cellStyle name="Followed Hyperlink" xfId="8514" builtinId="9" hidden="1"/>
    <cellStyle name="Followed Hyperlink" xfId="8516" builtinId="9" hidden="1"/>
    <cellStyle name="Followed Hyperlink" xfId="8518" builtinId="9" hidden="1"/>
    <cellStyle name="Followed Hyperlink" xfId="8520" builtinId="9" hidden="1"/>
    <cellStyle name="Followed Hyperlink" xfId="8522" builtinId="9" hidden="1"/>
    <cellStyle name="Followed Hyperlink" xfId="8524" builtinId="9" hidden="1"/>
    <cellStyle name="Followed Hyperlink" xfId="8526" builtinId="9" hidden="1"/>
    <cellStyle name="Followed Hyperlink" xfId="8528" builtinId="9" hidden="1"/>
    <cellStyle name="Followed Hyperlink" xfId="8530" builtinId="9" hidden="1"/>
    <cellStyle name="Followed Hyperlink" xfId="8532" builtinId="9" hidden="1"/>
    <cellStyle name="Followed Hyperlink" xfId="8534" builtinId="9" hidden="1"/>
    <cellStyle name="Followed Hyperlink" xfId="8536" builtinId="9" hidden="1"/>
    <cellStyle name="Followed Hyperlink" xfId="8538" builtinId="9" hidden="1"/>
    <cellStyle name="Followed Hyperlink" xfId="8540" builtinId="9" hidden="1"/>
    <cellStyle name="Followed Hyperlink" xfId="8542" builtinId="9" hidden="1"/>
    <cellStyle name="Followed Hyperlink" xfId="8544" builtinId="9" hidden="1"/>
    <cellStyle name="Followed Hyperlink" xfId="8546" builtinId="9" hidden="1"/>
    <cellStyle name="Followed Hyperlink" xfId="8548" builtinId="9" hidden="1"/>
    <cellStyle name="Followed Hyperlink" xfId="8550" builtinId="9" hidden="1"/>
    <cellStyle name="Followed Hyperlink" xfId="8552" builtinId="9" hidden="1"/>
    <cellStyle name="Followed Hyperlink" xfId="8554" builtinId="9" hidden="1"/>
    <cellStyle name="Followed Hyperlink" xfId="8556" builtinId="9" hidden="1"/>
    <cellStyle name="Followed Hyperlink" xfId="8558" builtinId="9" hidden="1"/>
    <cellStyle name="Followed Hyperlink" xfId="8560" builtinId="9" hidden="1"/>
    <cellStyle name="Followed Hyperlink" xfId="8562" builtinId="9" hidden="1"/>
    <cellStyle name="Followed Hyperlink" xfId="8564" builtinId="9" hidden="1"/>
    <cellStyle name="Followed Hyperlink" xfId="8566" builtinId="9" hidden="1"/>
    <cellStyle name="Followed Hyperlink" xfId="8568" builtinId="9" hidden="1"/>
    <cellStyle name="Followed Hyperlink" xfId="8570" builtinId="9" hidden="1"/>
    <cellStyle name="Followed Hyperlink" xfId="8572" builtinId="9" hidden="1"/>
    <cellStyle name="Followed Hyperlink" xfId="8574" builtinId="9" hidden="1"/>
    <cellStyle name="Followed Hyperlink" xfId="8576" builtinId="9" hidden="1"/>
    <cellStyle name="Followed Hyperlink" xfId="8578" builtinId="9" hidden="1"/>
    <cellStyle name="Followed Hyperlink" xfId="8580" builtinId="9" hidden="1"/>
    <cellStyle name="Followed Hyperlink" xfId="8582" builtinId="9" hidden="1"/>
    <cellStyle name="Followed Hyperlink" xfId="8584" builtinId="9" hidden="1"/>
    <cellStyle name="Followed Hyperlink" xfId="8586" builtinId="9" hidden="1"/>
    <cellStyle name="Followed Hyperlink" xfId="8588" builtinId="9" hidden="1"/>
    <cellStyle name="Followed Hyperlink" xfId="8590" builtinId="9" hidden="1"/>
    <cellStyle name="Followed Hyperlink" xfId="8592" builtinId="9" hidden="1"/>
    <cellStyle name="Followed Hyperlink" xfId="8594" builtinId="9" hidden="1"/>
    <cellStyle name="Followed Hyperlink" xfId="8596" builtinId="9" hidden="1"/>
    <cellStyle name="Followed Hyperlink" xfId="8598" builtinId="9" hidden="1"/>
    <cellStyle name="Followed Hyperlink" xfId="8600" builtinId="9" hidden="1"/>
    <cellStyle name="Followed Hyperlink" xfId="8602" builtinId="9" hidden="1"/>
    <cellStyle name="Followed Hyperlink" xfId="8604" builtinId="9" hidden="1"/>
    <cellStyle name="Followed Hyperlink" xfId="8606" builtinId="9" hidden="1"/>
    <cellStyle name="Followed Hyperlink" xfId="8608" builtinId="9" hidden="1"/>
    <cellStyle name="Followed Hyperlink" xfId="8610" builtinId="9" hidden="1"/>
    <cellStyle name="Followed Hyperlink" xfId="8612" builtinId="9" hidden="1"/>
    <cellStyle name="Followed Hyperlink" xfId="8615" builtinId="9" hidden="1"/>
    <cellStyle name="Followed Hyperlink" xfId="8617" builtinId="9" hidden="1"/>
    <cellStyle name="Followed Hyperlink" xfId="8619" builtinId="9" hidden="1"/>
    <cellStyle name="Followed Hyperlink" xfId="8621" builtinId="9" hidden="1"/>
    <cellStyle name="Followed Hyperlink" xfId="8623" builtinId="9" hidden="1"/>
    <cellStyle name="Followed Hyperlink" xfId="8625" builtinId="9" hidden="1"/>
    <cellStyle name="Followed Hyperlink" xfId="8627" builtinId="9" hidden="1"/>
    <cellStyle name="Followed Hyperlink" xfId="8629" builtinId="9" hidden="1"/>
    <cellStyle name="Followed Hyperlink" xfId="8631" builtinId="9" hidden="1"/>
    <cellStyle name="Followed Hyperlink" xfId="8633" builtinId="9" hidden="1"/>
    <cellStyle name="Followed Hyperlink" xfId="8635" builtinId="9" hidden="1"/>
    <cellStyle name="Followed Hyperlink" xfId="8637" builtinId="9" hidden="1"/>
    <cellStyle name="Followed Hyperlink" xfId="8639" builtinId="9" hidden="1"/>
    <cellStyle name="Followed Hyperlink" xfId="8641" builtinId="9" hidden="1"/>
    <cellStyle name="Followed Hyperlink" xfId="8643" builtinId="9" hidden="1"/>
    <cellStyle name="Followed Hyperlink" xfId="8645" builtinId="9" hidden="1"/>
    <cellStyle name="Followed Hyperlink" xfId="8647" builtinId="9" hidden="1"/>
    <cellStyle name="Followed Hyperlink" xfId="8649" builtinId="9" hidden="1"/>
    <cellStyle name="Followed Hyperlink" xfId="8651" builtinId="9" hidden="1"/>
    <cellStyle name="Followed Hyperlink" xfId="8653" builtinId="9" hidden="1"/>
    <cellStyle name="Followed Hyperlink" xfId="8655" builtinId="9" hidden="1"/>
    <cellStyle name="Followed Hyperlink" xfId="8657" builtinId="9" hidden="1"/>
    <cellStyle name="Followed Hyperlink" xfId="8659" builtinId="9" hidden="1"/>
    <cellStyle name="Followed Hyperlink" xfId="8661" builtinId="9" hidden="1"/>
    <cellStyle name="Followed Hyperlink" xfId="8663" builtinId="9" hidden="1"/>
    <cellStyle name="Followed Hyperlink" xfId="8665" builtinId="9" hidden="1"/>
    <cellStyle name="Followed Hyperlink" xfId="8667" builtinId="9" hidden="1"/>
    <cellStyle name="Followed Hyperlink" xfId="8669" builtinId="9" hidden="1"/>
    <cellStyle name="Followed Hyperlink" xfId="8671" builtinId="9" hidden="1"/>
    <cellStyle name="Followed Hyperlink" xfId="8673" builtinId="9" hidden="1"/>
    <cellStyle name="Followed Hyperlink" xfId="8675" builtinId="9" hidden="1"/>
    <cellStyle name="Followed Hyperlink" xfId="8677" builtinId="9" hidden="1"/>
    <cellStyle name="Followed Hyperlink" xfId="8679" builtinId="9" hidden="1"/>
    <cellStyle name="Followed Hyperlink" xfId="8681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6" builtinId="9" hidden="1"/>
    <cellStyle name="Followed Hyperlink" xfId="8737" builtinId="9" hidden="1"/>
    <cellStyle name="Followed Hyperlink" xfId="8738" builtinId="9" hidden="1"/>
    <cellStyle name="Followed Hyperlink" xfId="8739" builtinId="9" hidden="1"/>
    <cellStyle name="Followed Hyperlink" xfId="8740" builtinId="9" hidden="1"/>
    <cellStyle name="Followed Hyperlink" xfId="8741" builtinId="9" hidden="1"/>
    <cellStyle name="Followed Hyperlink" xfId="8742" builtinId="9" hidden="1"/>
    <cellStyle name="Followed Hyperlink" xfId="8743" builtinId="9" hidden="1"/>
    <cellStyle name="Followed Hyperlink" xfId="8744" builtinId="9" hidden="1"/>
    <cellStyle name="Followed Hyperlink" xfId="8745" builtinId="9" hidden="1"/>
    <cellStyle name="Followed Hyperlink" xfId="8746" builtinId="9" hidden="1"/>
    <cellStyle name="Followed Hyperlink" xfId="8747" builtinId="9" hidden="1"/>
    <cellStyle name="Followed Hyperlink" xfId="8748" builtinId="9" hidden="1"/>
    <cellStyle name="Followed Hyperlink" xfId="8749" builtinId="9" hidden="1"/>
    <cellStyle name="Followed Hyperlink" xfId="8750" builtinId="9" hidden="1"/>
    <cellStyle name="Followed Hyperlink" xfId="8751" builtinId="9" hidden="1"/>
    <cellStyle name="Followed Hyperlink" xfId="8752" builtinId="9" hidden="1"/>
    <cellStyle name="Followed Hyperlink" xfId="8753" builtinId="9" hidden="1"/>
    <cellStyle name="Followed Hyperlink" xfId="8754" builtinId="9" hidden="1"/>
    <cellStyle name="Followed Hyperlink" xfId="8755" builtinId="9" hidden="1"/>
    <cellStyle name="Followed Hyperlink" xfId="8756" builtinId="9" hidden="1"/>
    <cellStyle name="Followed Hyperlink" xfId="8757" builtinId="9" hidden="1"/>
    <cellStyle name="Followed Hyperlink" xfId="8758" builtinId="9" hidden="1"/>
    <cellStyle name="Followed Hyperlink" xfId="8759" builtinId="9" hidden="1"/>
    <cellStyle name="Followed Hyperlink" xfId="8760" builtinId="9" hidden="1"/>
    <cellStyle name="Followed Hyperlink" xfId="8761" builtinId="9" hidden="1"/>
    <cellStyle name="Followed Hyperlink" xfId="8762" builtinId="9" hidden="1"/>
    <cellStyle name="Followed Hyperlink" xfId="8763" builtinId="9" hidden="1"/>
    <cellStyle name="Followed Hyperlink" xfId="8764" builtinId="9" hidden="1"/>
    <cellStyle name="Followed Hyperlink" xfId="8765" builtinId="9" hidden="1"/>
    <cellStyle name="Followed Hyperlink" xfId="8766" builtinId="9" hidden="1"/>
    <cellStyle name="Followed Hyperlink" xfId="8767" builtinId="9" hidden="1"/>
    <cellStyle name="Followed Hyperlink" xfId="8768" builtinId="9" hidden="1"/>
    <cellStyle name="Followed Hyperlink" xfId="8769" builtinId="9" hidden="1"/>
    <cellStyle name="Followed Hyperlink" xfId="8770" builtinId="9" hidden="1"/>
    <cellStyle name="Followed Hyperlink" xfId="8771" builtinId="9" hidden="1"/>
    <cellStyle name="Followed Hyperlink" xfId="8772" builtinId="9" hidden="1"/>
    <cellStyle name="Followed Hyperlink" xfId="8773" builtinId="9" hidden="1"/>
    <cellStyle name="Followed Hyperlink" xfId="8774" builtinId="9" hidden="1"/>
    <cellStyle name="Followed Hyperlink" xfId="8775" builtinId="9" hidden="1"/>
    <cellStyle name="Followed Hyperlink" xfId="8776" builtinId="9" hidden="1"/>
    <cellStyle name="Followed Hyperlink" xfId="8777" builtinId="9" hidden="1"/>
    <cellStyle name="Followed Hyperlink" xfId="8778" builtinId="9" hidden="1"/>
    <cellStyle name="Followed Hyperlink" xfId="8779" builtinId="9" hidden="1"/>
    <cellStyle name="Followed Hyperlink" xfId="8780" builtinId="9" hidden="1"/>
    <cellStyle name="Followed Hyperlink" xfId="8781" builtinId="9" hidden="1"/>
    <cellStyle name="Followed Hyperlink" xfId="8782" builtinId="9" hidden="1"/>
    <cellStyle name="Followed Hyperlink" xfId="8783" builtinId="9" hidden="1"/>
    <cellStyle name="Followed Hyperlink" xfId="8784" builtinId="9" hidden="1"/>
    <cellStyle name="Followed Hyperlink" xfId="8785" builtinId="9" hidden="1"/>
    <cellStyle name="Followed Hyperlink" xfId="8786" builtinId="9" hidden="1"/>
    <cellStyle name="Followed Hyperlink" xfId="8787" builtinId="9" hidden="1"/>
    <cellStyle name="Followed Hyperlink" xfId="8788" builtinId="9" hidden="1"/>
    <cellStyle name="Followed Hyperlink" xfId="8789" builtinId="9" hidden="1"/>
    <cellStyle name="Followed Hyperlink" xfId="8790" builtinId="9" hidden="1"/>
    <cellStyle name="Followed Hyperlink" xfId="8791" builtinId="9" hidden="1"/>
    <cellStyle name="Followed Hyperlink" xfId="8792" builtinId="9" hidden="1"/>
    <cellStyle name="Followed Hyperlink" xfId="8793" builtinId="9" hidden="1"/>
    <cellStyle name="Followed Hyperlink" xfId="8794" builtinId="9" hidden="1"/>
    <cellStyle name="Followed Hyperlink" xfId="8795" builtinId="9" hidden="1"/>
    <cellStyle name="Followed Hyperlink" xfId="8796" builtinId="9" hidden="1"/>
    <cellStyle name="Followed Hyperlink" xfId="8797" builtinId="9" hidden="1"/>
    <cellStyle name="Followed Hyperlink" xfId="8798" builtinId="9" hidden="1"/>
    <cellStyle name="Followed Hyperlink" xfId="8799" builtinId="9" hidden="1"/>
    <cellStyle name="Followed Hyperlink" xfId="8800" builtinId="9" hidden="1"/>
    <cellStyle name="Followed Hyperlink" xfId="8801" builtinId="9" hidden="1"/>
    <cellStyle name="Followed Hyperlink" xfId="8802" builtinId="9" hidden="1"/>
    <cellStyle name="Followed Hyperlink" xfId="8803" builtinId="9" hidden="1"/>
    <cellStyle name="Followed Hyperlink" xfId="8804" builtinId="9" hidden="1"/>
    <cellStyle name="Followed Hyperlink" xfId="8805" builtinId="9" hidden="1"/>
    <cellStyle name="Followed Hyperlink" xfId="8806" builtinId="9" hidden="1"/>
    <cellStyle name="Followed Hyperlink" xfId="8807" builtinId="9" hidden="1"/>
    <cellStyle name="Followed Hyperlink" xfId="8808" builtinId="9" hidden="1"/>
    <cellStyle name="Followed Hyperlink" xfId="8809" builtinId="9" hidden="1"/>
    <cellStyle name="Followed Hyperlink" xfId="8810" builtinId="9" hidden="1"/>
    <cellStyle name="Followed Hyperlink" xfId="8811" builtinId="9" hidden="1"/>
    <cellStyle name="Followed Hyperlink" xfId="8812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6" builtinId="9" hidden="1"/>
    <cellStyle name="Followed Hyperlink" xfId="8817" builtinId="9" hidden="1"/>
    <cellStyle name="Followed Hyperlink" xfId="8818" builtinId="9" hidden="1"/>
    <cellStyle name="Followed Hyperlink" xfId="8819" builtinId="9" hidden="1"/>
    <cellStyle name="Followed Hyperlink" xfId="8820" builtinId="9" hidden="1"/>
    <cellStyle name="Followed Hyperlink" xfId="8821" builtinId="9" hidden="1"/>
    <cellStyle name="Followed Hyperlink" xfId="8822" builtinId="9" hidden="1"/>
    <cellStyle name="Followed Hyperlink" xfId="8823" builtinId="9" hidden="1"/>
    <cellStyle name="Followed Hyperlink" xfId="8824" builtinId="9" hidden="1"/>
    <cellStyle name="Followed Hyperlink" xfId="8825" builtinId="9" hidden="1"/>
    <cellStyle name="Followed Hyperlink" xfId="8826" builtinId="9" hidden="1"/>
    <cellStyle name="Followed Hyperlink" xfId="8827" builtinId="9" hidden="1"/>
    <cellStyle name="Followed Hyperlink" xfId="8828" builtinId="9" hidden="1"/>
    <cellStyle name="Followed Hyperlink" xfId="8829" builtinId="9" hidden="1"/>
    <cellStyle name="Followed Hyperlink" xfId="8830" builtinId="9" hidden="1"/>
    <cellStyle name="Followed Hyperlink" xfId="8831" builtinId="9" hidden="1"/>
    <cellStyle name="Followed Hyperlink" xfId="8832" builtinId="9" hidden="1"/>
    <cellStyle name="Followed Hyperlink" xfId="8833" builtinId="9" hidden="1"/>
    <cellStyle name="Followed Hyperlink" xfId="8834" builtinId="9" hidden="1"/>
    <cellStyle name="Followed Hyperlink" xfId="8835" builtinId="9" hidden="1"/>
    <cellStyle name="Followed Hyperlink" xfId="8836" builtinId="9" hidden="1"/>
    <cellStyle name="Followed Hyperlink" xfId="8837" builtinId="9" hidden="1"/>
    <cellStyle name="Followed Hyperlink" xfId="8838" builtinId="9" hidden="1"/>
    <cellStyle name="Followed Hyperlink" xfId="8839" builtinId="9" hidden="1"/>
    <cellStyle name="Followed Hyperlink" xfId="8840" builtinId="9" hidden="1"/>
    <cellStyle name="Followed Hyperlink" xfId="8841" builtinId="9" hidden="1"/>
    <cellStyle name="Followed Hyperlink" xfId="8842" builtinId="9" hidden="1"/>
    <cellStyle name="Followed Hyperlink" xfId="8843" builtinId="9" hidden="1"/>
    <cellStyle name="Followed Hyperlink" xfId="8844" builtinId="9" hidden="1"/>
    <cellStyle name="Followed Hyperlink" xfId="8845" builtinId="9" hidden="1"/>
    <cellStyle name="Followed Hyperlink" xfId="8846" builtinId="9" hidden="1"/>
    <cellStyle name="Followed Hyperlink" xfId="8848" builtinId="9" hidden="1"/>
    <cellStyle name="Followed Hyperlink" xfId="8850" builtinId="9" hidden="1"/>
    <cellStyle name="Followed Hyperlink" xfId="8852" builtinId="9" hidden="1"/>
    <cellStyle name="Followed Hyperlink" xfId="8854" builtinId="9" hidden="1"/>
    <cellStyle name="Followed Hyperlink" xfId="8856" builtinId="9" hidden="1"/>
    <cellStyle name="Followed Hyperlink" xfId="8858" builtinId="9" hidden="1"/>
    <cellStyle name="Followed Hyperlink" xfId="8860" builtinId="9" hidden="1"/>
    <cellStyle name="Followed Hyperlink" xfId="8862" builtinId="9" hidden="1"/>
    <cellStyle name="Followed Hyperlink" xfId="8864" builtinId="9" hidden="1"/>
    <cellStyle name="Followed Hyperlink" xfId="8866" builtinId="9" hidden="1"/>
    <cellStyle name="Followed Hyperlink" xfId="8868" builtinId="9" hidden="1"/>
    <cellStyle name="Followed Hyperlink" xfId="8870" builtinId="9" hidden="1"/>
    <cellStyle name="Followed Hyperlink" xfId="8872" builtinId="9" hidden="1"/>
    <cellStyle name="Followed Hyperlink" xfId="8874" builtinId="9" hidden="1"/>
    <cellStyle name="Followed Hyperlink" xfId="8876" builtinId="9" hidden="1"/>
    <cellStyle name="Followed Hyperlink" xfId="8878" builtinId="9" hidden="1"/>
    <cellStyle name="Followed Hyperlink" xfId="8880" builtinId="9" hidden="1"/>
    <cellStyle name="Followed Hyperlink" xfId="8882" builtinId="9" hidden="1"/>
    <cellStyle name="Followed Hyperlink" xfId="8884" builtinId="9" hidden="1"/>
    <cellStyle name="Followed Hyperlink" xfId="8886" builtinId="9" hidden="1"/>
    <cellStyle name="Followed Hyperlink" xfId="8888" builtinId="9" hidden="1"/>
    <cellStyle name="Followed Hyperlink" xfId="8890" builtinId="9" hidden="1"/>
    <cellStyle name="Followed Hyperlink" xfId="8892" builtinId="9" hidden="1"/>
    <cellStyle name="Followed Hyperlink" xfId="8894" builtinId="9" hidden="1"/>
    <cellStyle name="Followed Hyperlink" xfId="8896" builtinId="9" hidden="1"/>
    <cellStyle name="Followed Hyperlink" xfId="8898" builtinId="9" hidden="1"/>
    <cellStyle name="Followed Hyperlink" xfId="8900" builtinId="9" hidden="1"/>
    <cellStyle name="Followed Hyperlink" xfId="8902" builtinId="9" hidden="1"/>
    <cellStyle name="Followed Hyperlink" xfId="8904" builtinId="9" hidden="1"/>
    <cellStyle name="Followed Hyperlink" xfId="8906" builtinId="9" hidden="1"/>
    <cellStyle name="Followed Hyperlink" xfId="8908" builtinId="9" hidden="1"/>
    <cellStyle name="Followed Hyperlink" xfId="8910" builtinId="9" hidden="1"/>
    <cellStyle name="Followed Hyperlink" xfId="8912" builtinId="9" hidden="1"/>
    <cellStyle name="Followed Hyperlink" xfId="8914" builtinId="9" hidden="1"/>
    <cellStyle name="Followed Hyperlink" xfId="8916" builtinId="9" hidden="1"/>
    <cellStyle name="Followed Hyperlink" xfId="8918" builtinId="9" hidden="1"/>
    <cellStyle name="Followed Hyperlink" xfId="8920" builtinId="9" hidden="1"/>
    <cellStyle name="Followed Hyperlink" xfId="8922" builtinId="9" hidden="1"/>
    <cellStyle name="Followed Hyperlink" xfId="8924" builtinId="9" hidden="1"/>
    <cellStyle name="Followed Hyperlink" xfId="8926" builtinId="9" hidden="1"/>
    <cellStyle name="Followed Hyperlink" xfId="8928" builtinId="9" hidden="1"/>
    <cellStyle name="Followed Hyperlink" xfId="8930" builtinId="9" hidden="1"/>
    <cellStyle name="Followed Hyperlink" xfId="8932" builtinId="9" hidden="1"/>
    <cellStyle name="Followed Hyperlink" xfId="8934" builtinId="9" hidden="1"/>
    <cellStyle name="Followed Hyperlink" xfId="8936" builtinId="9" hidden="1"/>
    <cellStyle name="Followed Hyperlink" xfId="8938" builtinId="9" hidden="1"/>
    <cellStyle name="Followed Hyperlink" xfId="8940" builtinId="9" hidden="1"/>
    <cellStyle name="Followed Hyperlink" xfId="8942" builtinId="9" hidden="1"/>
    <cellStyle name="Followed Hyperlink" xfId="8944" builtinId="9" hidden="1"/>
    <cellStyle name="Followed Hyperlink" xfId="8946" builtinId="9" hidden="1"/>
    <cellStyle name="Followed Hyperlink" xfId="8948" builtinId="9" hidden="1"/>
    <cellStyle name="Followed Hyperlink" xfId="8950" builtinId="9" hidden="1"/>
    <cellStyle name="Followed Hyperlink" xfId="8952" builtinId="9" hidden="1"/>
    <cellStyle name="Followed Hyperlink" xfId="8954" builtinId="9" hidden="1"/>
    <cellStyle name="Followed Hyperlink" xfId="8956" builtinId="9" hidden="1"/>
    <cellStyle name="Followed Hyperlink" xfId="8958" builtinId="9" hidden="1"/>
    <cellStyle name="Followed Hyperlink" xfId="8960" builtinId="9" hidden="1"/>
    <cellStyle name="Followed Hyperlink" xfId="8962" builtinId="9" hidden="1"/>
    <cellStyle name="Followed Hyperlink" xfId="8964" builtinId="9" hidden="1"/>
    <cellStyle name="Followed Hyperlink" xfId="8966" builtinId="9" hidden="1"/>
    <cellStyle name="Followed Hyperlink" xfId="8968" builtinId="9" hidden="1"/>
    <cellStyle name="Followed Hyperlink" xfId="8970" builtinId="9" hidden="1"/>
    <cellStyle name="Followed Hyperlink" xfId="8972" builtinId="9" hidden="1"/>
    <cellStyle name="Followed Hyperlink" xfId="8974" builtinId="9" hidden="1"/>
    <cellStyle name="Followed Hyperlink" xfId="8976" builtinId="9" hidden="1"/>
    <cellStyle name="Followed Hyperlink" xfId="8978" builtinId="9" hidden="1"/>
    <cellStyle name="Followed Hyperlink" xfId="8980" builtinId="9" hidden="1"/>
    <cellStyle name="Followed Hyperlink" xfId="8982" builtinId="9" hidden="1"/>
    <cellStyle name="Followed Hyperlink" xfId="8984" builtinId="9" hidden="1"/>
    <cellStyle name="Followed Hyperlink" xfId="8986" builtinId="9" hidden="1"/>
    <cellStyle name="Followed Hyperlink" xfId="8988" builtinId="9" hidden="1"/>
    <cellStyle name="Followed Hyperlink" xfId="8990" builtinId="9" hidden="1"/>
    <cellStyle name="Followed Hyperlink" xfId="8992" builtinId="9" hidden="1"/>
    <cellStyle name="Followed Hyperlink" xfId="8994" builtinId="9" hidden="1"/>
    <cellStyle name="Followed Hyperlink" xfId="8996" builtinId="9" hidden="1"/>
    <cellStyle name="Followed Hyperlink" xfId="8998" builtinId="9" hidden="1"/>
    <cellStyle name="Followed Hyperlink" xfId="9000" builtinId="9" hidden="1"/>
    <cellStyle name="Followed Hyperlink" xfId="9002" builtinId="9" hidden="1"/>
    <cellStyle name="Followed Hyperlink" xfId="9004" builtinId="9" hidden="1"/>
    <cellStyle name="Followed Hyperlink" xfId="9006" builtinId="9" hidden="1"/>
    <cellStyle name="Followed Hyperlink" xfId="9008" builtinId="9" hidden="1"/>
    <cellStyle name="Followed Hyperlink" xfId="9010" builtinId="9" hidden="1"/>
    <cellStyle name="Followed Hyperlink" xfId="9012" builtinId="9" hidden="1"/>
    <cellStyle name="Followed Hyperlink" xfId="9014" builtinId="9" hidden="1"/>
    <cellStyle name="Followed Hyperlink" xfId="9016" builtinId="9" hidden="1"/>
    <cellStyle name="Followed Hyperlink" xfId="9018" builtinId="9" hidden="1"/>
    <cellStyle name="Followed Hyperlink" xfId="9020" builtinId="9" hidden="1"/>
    <cellStyle name="Followed Hyperlink" xfId="9022" builtinId="9" hidden="1"/>
    <cellStyle name="Followed Hyperlink" xfId="9024" builtinId="9" hidden="1"/>
    <cellStyle name="Followed Hyperlink" xfId="9026" builtinId="9" hidden="1"/>
    <cellStyle name="Followed Hyperlink" xfId="9028" builtinId="9" hidden="1"/>
    <cellStyle name="Followed Hyperlink" xfId="9030" builtinId="9" hidden="1"/>
    <cellStyle name="Followed Hyperlink" xfId="9032" builtinId="9" hidden="1"/>
    <cellStyle name="Followed Hyperlink" xfId="9034" builtinId="9" hidden="1"/>
    <cellStyle name="Followed Hyperlink" xfId="9036" builtinId="9" hidden="1"/>
    <cellStyle name="Followed Hyperlink" xfId="9038" builtinId="9" hidden="1"/>
    <cellStyle name="Followed Hyperlink" xfId="9040" builtinId="9" hidden="1"/>
    <cellStyle name="Followed Hyperlink" xfId="9042" builtinId="9" hidden="1"/>
    <cellStyle name="Followed Hyperlink" xfId="9044" builtinId="9" hidden="1"/>
    <cellStyle name="Followed Hyperlink" xfId="9046" builtinId="9" hidden="1"/>
    <cellStyle name="Followed Hyperlink" xfId="9048" builtinId="9" hidden="1"/>
    <cellStyle name="Followed Hyperlink" xfId="9050" builtinId="9" hidden="1"/>
    <cellStyle name="Followed Hyperlink" xfId="9052" builtinId="9" hidden="1"/>
    <cellStyle name="Followed Hyperlink" xfId="9054" builtinId="9" hidden="1"/>
    <cellStyle name="Followed Hyperlink" xfId="9056" builtinId="9" hidden="1"/>
    <cellStyle name="Followed Hyperlink" xfId="9058" builtinId="9" hidden="1"/>
    <cellStyle name="Followed Hyperlink" xfId="9060" builtinId="9" hidden="1"/>
    <cellStyle name="Followed Hyperlink" xfId="9062" builtinId="9" hidden="1"/>
    <cellStyle name="Followed Hyperlink" xfId="9064" builtinId="9" hidden="1"/>
    <cellStyle name="Followed Hyperlink" xfId="9066" builtinId="9" hidden="1"/>
    <cellStyle name="Followed Hyperlink" xfId="9068" builtinId="9" hidden="1"/>
    <cellStyle name="Followed Hyperlink" xfId="9070" builtinId="9" hidden="1"/>
    <cellStyle name="Followed Hyperlink" xfId="9072" builtinId="9" hidden="1"/>
    <cellStyle name="Followed Hyperlink" xfId="9074" builtinId="9" hidden="1"/>
    <cellStyle name="Followed Hyperlink" xfId="9076" builtinId="9" hidden="1"/>
    <cellStyle name="Followed Hyperlink" xfId="9078" builtinId="9" hidden="1"/>
    <cellStyle name="Followed Hyperlink" xfId="9080" builtinId="9" hidden="1"/>
    <cellStyle name="Followed Hyperlink" xfId="9082" builtinId="9" hidden="1"/>
    <cellStyle name="Followed Hyperlink" xfId="9084" builtinId="9" hidden="1"/>
    <cellStyle name="Followed Hyperlink" xfId="9086" builtinId="9" hidden="1"/>
    <cellStyle name="Followed Hyperlink" xfId="9088" builtinId="9" hidden="1"/>
    <cellStyle name="Followed Hyperlink" xfId="9090" builtinId="9" hidden="1"/>
    <cellStyle name="Followed Hyperlink" xfId="9092" builtinId="9" hidden="1"/>
    <cellStyle name="Followed Hyperlink" xfId="9094" builtinId="9" hidden="1"/>
    <cellStyle name="Followed Hyperlink" xfId="9096" builtinId="9" hidden="1"/>
    <cellStyle name="Followed Hyperlink" xfId="9098" builtinId="9" hidden="1"/>
    <cellStyle name="Followed Hyperlink" xfId="9100" builtinId="9" hidden="1"/>
    <cellStyle name="Followed Hyperlink" xfId="9102" builtinId="9" hidden="1"/>
    <cellStyle name="Followed Hyperlink" xfId="9104" builtinId="9" hidden="1"/>
    <cellStyle name="Followed Hyperlink" xfId="9106" builtinId="9" hidden="1"/>
    <cellStyle name="Followed Hyperlink" xfId="9108" builtinId="9" hidden="1"/>
    <cellStyle name="Followed Hyperlink" xfId="9110" builtinId="9" hidden="1"/>
    <cellStyle name="Followed Hyperlink" xfId="9112" builtinId="9" hidden="1"/>
    <cellStyle name="Followed Hyperlink" xfId="9114" builtinId="9" hidden="1"/>
    <cellStyle name="Followed Hyperlink" xfId="9116" builtinId="9" hidden="1"/>
    <cellStyle name="Followed Hyperlink" xfId="9118" builtinId="9" hidden="1"/>
    <cellStyle name="Followed Hyperlink" xfId="9120" builtinId="9" hidden="1"/>
    <cellStyle name="Followed Hyperlink" xfId="9122" builtinId="9" hidden="1"/>
    <cellStyle name="Followed Hyperlink" xfId="9124" builtinId="9" hidden="1"/>
    <cellStyle name="Followed Hyperlink" xfId="9126" builtinId="9" hidden="1"/>
    <cellStyle name="Followed Hyperlink" xfId="9128" builtinId="9" hidden="1"/>
    <cellStyle name="Followed Hyperlink" xfId="9130" builtinId="9" hidden="1"/>
    <cellStyle name="Followed Hyperlink" xfId="9132" builtinId="9" hidden="1"/>
    <cellStyle name="Followed Hyperlink" xfId="9134" builtinId="9" hidden="1"/>
    <cellStyle name="Followed Hyperlink" xfId="9136" builtinId="9" hidden="1"/>
    <cellStyle name="Followed Hyperlink" xfId="9138" builtinId="9" hidden="1"/>
    <cellStyle name="Followed Hyperlink" xfId="9140" builtinId="9" hidden="1"/>
    <cellStyle name="Followed Hyperlink" xfId="9142" builtinId="9" hidden="1"/>
    <cellStyle name="Followed Hyperlink" xfId="9144" builtinId="9" hidden="1"/>
    <cellStyle name="Followed Hyperlink" xfId="9146" builtinId="9" hidden="1"/>
    <cellStyle name="Followed Hyperlink" xfId="9148" builtinId="9" hidden="1"/>
    <cellStyle name="Followed Hyperlink" xfId="9150" builtinId="9" hidden="1"/>
    <cellStyle name="Followed Hyperlink" xfId="9152" builtinId="9" hidden="1"/>
    <cellStyle name="Followed Hyperlink" xfId="9154" builtinId="9" hidden="1"/>
    <cellStyle name="Followed Hyperlink" xfId="9156" builtinId="9" hidden="1"/>
    <cellStyle name="Followed Hyperlink" xfId="9158" builtinId="9" hidden="1"/>
    <cellStyle name="Followed Hyperlink" xfId="9160" builtinId="9" hidden="1"/>
    <cellStyle name="Followed Hyperlink" xfId="9162" builtinId="9" hidden="1"/>
    <cellStyle name="Followed Hyperlink" xfId="9164" builtinId="9" hidden="1"/>
    <cellStyle name="Followed Hyperlink" xfId="9166" builtinId="9" hidden="1"/>
    <cellStyle name="Followed Hyperlink" xfId="9168" builtinId="9" hidden="1"/>
    <cellStyle name="Followed Hyperlink" xfId="9170" builtinId="9" hidden="1"/>
    <cellStyle name="Followed Hyperlink" xfId="9172" builtinId="9" hidden="1"/>
    <cellStyle name="Followed Hyperlink" xfId="9174" builtinId="9" hidden="1"/>
    <cellStyle name="Followed Hyperlink" xfId="9176" builtinId="9" hidden="1"/>
    <cellStyle name="Followed Hyperlink" xfId="9178" builtinId="9" hidden="1"/>
    <cellStyle name="Followed Hyperlink" xfId="9180" builtinId="9" hidden="1"/>
    <cellStyle name="Followed Hyperlink" xfId="9182" builtinId="9" hidden="1"/>
    <cellStyle name="Followed Hyperlink" xfId="9184" builtinId="9" hidden="1"/>
    <cellStyle name="Followed Hyperlink" xfId="9186" builtinId="9" hidden="1"/>
    <cellStyle name="Followed Hyperlink" xfId="9188" builtinId="9" hidden="1"/>
    <cellStyle name="Followed Hyperlink" xfId="9190" builtinId="9" hidden="1"/>
    <cellStyle name="Followed Hyperlink" xfId="9192" builtinId="9" hidden="1"/>
    <cellStyle name="Followed Hyperlink" xfId="9194" builtinId="9" hidden="1"/>
    <cellStyle name="Followed Hyperlink" xfId="9196" builtinId="9" hidden="1"/>
    <cellStyle name="Followed Hyperlink" xfId="9198" builtinId="9" hidden="1"/>
    <cellStyle name="Followed Hyperlink" xfId="9200" builtinId="9" hidden="1"/>
    <cellStyle name="Followed Hyperlink" xfId="9202" builtinId="9" hidden="1"/>
    <cellStyle name="Followed Hyperlink" xfId="9204" builtinId="9" hidden="1"/>
    <cellStyle name="Followed Hyperlink" xfId="9206" builtinId="9" hidden="1"/>
    <cellStyle name="Followed Hyperlink" xfId="9208" builtinId="9" hidden="1"/>
    <cellStyle name="Followed Hyperlink" xfId="9210" builtinId="9" hidden="1"/>
    <cellStyle name="Followed Hyperlink" xfId="9212" builtinId="9" hidden="1"/>
    <cellStyle name="Followed Hyperlink" xfId="9214" builtinId="9" hidden="1"/>
    <cellStyle name="Followed Hyperlink" xfId="9216" builtinId="9" hidden="1"/>
    <cellStyle name="Followed Hyperlink" xfId="9218" builtinId="9" hidden="1"/>
    <cellStyle name="Followed Hyperlink" xfId="9220" builtinId="9" hidden="1"/>
    <cellStyle name="Followed Hyperlink" xfId="9222" builtinId="9" hidden="1"/>
    <cellStyle name="Followed Hyperlink" xfId="9224" builtinId="9" hidden="1"/>
    <cellStyle name="Followed Hyperlink" xfId="9226" builtinId="9" hidden="1"/>
    <cellStyle name="Followed Hyperlink" xfId="9228" builtinId="9" hidden="1"/>
    <cellStyle name="Followed Hyperlink" xfId="9230" builtinId="9" hidden="1"/>
    <cellStyle name="Followed Hyperlink" xfId="9232" builtinId="9" hidden="1"/>
    <cellStyle name="Followed Hyperlink" xfId="9234" builtinId="9" hidden="1"/>
    <cellStyle name="Followed Hyperlink" xfId="9236" builtinId="9" hidden="1"/>
    <cellStyle name="Followed Hyperlink" xfId="9238" builtinId="9" hidden="1"/>
    <cellStyle name="Followed Hyperlink" xfId="9240" builtinId="9" hidden="1"/>
    <cellStyle name="Followed Hyperlink" xfId="9242" builtinId="9" hidden="1"/>
    <cellStyle name="Followed Hyperlink" xfId="9244" builtinId="9" hidden="1"/>
    <cellStyle name="Followed Hyperlink" xfId="9246" builtinId="9" hidden="1"/>
    <cellStyle name="Followed Hyperlink" xfId="9248" builtinId="9" hidden="1"/>
    <cellStyle name="Followed Hyperlink" xfId="9250" builtinId="9" hidden="1"/>
    <cellStyle name="Followed Hyperlink" xfId="9252" builtinId="9" hidden="1"/>
    <cellStyle name="Followed Hyperlink" xfId="9254" builtinId="9" hidden="1"/>
    <cellStyle name="Followed Hyperlink" xfId="9256" builtinId="9" hidden="1"/>
    <cellStyle name="Followed Hyperlink" xfId="9258" builtinId="9" hidden="1"/>
    <cellStyle name="Followed Hyperlink" xfId="9260" builtinId="9" hidden="1"/>
    <cellStyle name="Followed Hyperlink" xfId="9262" builtinId="9" hidden="1"/>
    <cellStyle name="Followed Hyperlink" xfId="9264" builtinId="9" hidden="1"/>
    <cellStyle name="Followed Hyperlink" xfId="9266" builtinId="9" hidden="1"/>
    <cellStyle name="Followed Hyperlink" xfId="9268" builtinId="9" hidden="1"/>
    <cellStyle name="Followed Hyperlink" xfId="9270" builtinId="9" hidden="1"/>
    <cellStyle name="Followed Hyperlink" xfId="9272" builtinId="9" hidden="1"/>
    <cellStyle name="Followed Hyperlink" xfId="9274" builtinId="9" hidden="1"/>
    <cellStyle name="Followed Hyperlink" xfId="9276" builtinId="9" hidden="1"/>
    <cellStyle name="Followed Hyperlink" xfId="9278" builtinId="9" hidden="1"/>
    <cellStyle name="Followed Hyperlink" xfId="9280" builtinId="9" hidden="1"/>
    <cellStyle name="Followed Hyperlink" xfId="9282" builtinId="9" hidden="1"/>
    <cellStyle name="Followed Hyperlink" xfId="9284" builtinId="9" hidden="1"/>
    <cellStyle name="Followed Hyperlink" xfId="9286" builtinId="9" hidden="1"/>
    <cellStyle name="Followed Hyperlink" xfId="9288" builtinId="9" hidden="1"/>
    <cellStyle name="Followed Hyperlink" xfId="9290" builtinId="9" hidden="1"/>
    <cellStyle name="Followed Hyperlink" xfId="9292" builtinId="9" hidden="1"/>
    <cellStyle name="Followed Hyperlink" xfId="9294" builtinId="9" hidden="1"/>
    <cellStyle name="Followed Hyperlink" xfId="9296" builtinId="9" hidden="1"/>
    <cellStyle name="Followed Hyperlink" xfId="9298" builtinId="9" hidden="1"/>
    <cellStyle name="Followed Hyperlink" xfId="9300" builtinId="9" hidden="1"/>
    <cellStyle name="Followed Hyperlink" xfId="9302" builtinId="9" hidden="1"/>
    <cellStyle name="Followed Hyperlink" xfId="9304" builtinId="9" hidden="1"/>
    <cellStyle name="Followed Hyperlink" xfId="9306" builtinId="9" hidden="1"/>
    <cellStyle name="Followed Hyperlink" xfId="9308" builtinId="9" hidden="1"/>
    <cellStyle name="Followed Hyperlink" xfId="9310" builtinId="9" hidden="1"/>
    <cellStyle name="Followed Hyperlink" xfId="9312" builtinId="9" hidden="1"/>
    <cellStyle name="Followed Hyperlink" xfId="9314" builtinId="9" hidden="1"/>
    <cellStyle name="Followed Hyperlink" xfId="9316" builtinId="9" hidden="1"/>
    <cellStyle name="Followed Hyperlink" xfId="9318" builtinId="9" hidden="1"/>
    <cellStyle name="Followed Hyperlink" xfId="9320" builtinId="9" hidden="1"/>
    <cellStyle name="Followed Hyperlink" xfId="9322" builtinId="9" hidden="1"/>
    <cellStyle name="Followed Hyperlink" xfId="9324" builtinId="9" hidden="1"/>
    <cellStyle name="Followed Hyperlink" xfId="9326" builtinId="9" hidden="1"/>
    <cellStyle name="Followed Hyperlink" xfId="9328" builtinId="9" hidden="1"/>
    <cellStyle name="Followed Hyperlink" xfId="9330" builtinId="9" hidden="1"/>
    <cellStyle name="Followed Hyperlink" xfId="9332" builtinId="9" hidden="1"/>
    <cellStyle name="Followed Hyperlink" xfId="9334" builtinId="9" hidden="1"/>
    <cellStyle name="Followed Hyperlink" xfId="9336" builtinId="9" hidden="1"/>
    <cellStyle name="Followed Hyperlink" xfId="9338" builtinId="9" hidden="1"/>
    <cellStyle name="Followed Hyperlink" xfId="9340" builtinId="9" hidden="1"/>
    <cellStyle name="Followed Hyperlink" xfId="9342" builtinId="9" hidden="1"/>
    <cellStyle name="Followed Hyperlink" xfId="9344" builtinId="9" hidden="1"/>
    <cellStyle name="Followed Hyperlink" xfId="9346" builtinId="9" hidden="1"/>
    <cellStyle name="Followed Hyperlink" xfId="9348" builtinId="9" hidden="1"/>
    <cellStyle name="Followed Hyperlink" xfId="9350" builtinId="9" hidden="1"/>
    <cellStyle name="Followed Hyperlink" xfId="9352" builtinId="9" hidden="1"/>
    <cellStyle name="Followed Hyperlink" xfId="9354" builtinId="9" hidden="1"/>
    <cellStyle name="Followed Hyperlink" xfId="9356" builtinId="9" hidden="1"/>
    <cellStyle name="Followed Hyperlink" xfId="9358" builtinId="9" hidden="1"/>
    <cellStyle name="Followed Hyperlink" xfId="9360" builtinId="9" hidden="1"/>
    <cellStyle name="Followed Hyperlink" xfId="9362" builtinId="9" hidden="1"/>
    <cellStyle name="Followed Hyperlink" xfId="9364" builtinId="9" hidden="1"/>
    <cellStyle name="Followed Hyperlink" xfId="9366" builtinId="9" hidden="1"/>
    <cellStyle name="Followed Hyperlink" xfId="9368" builtinId="9" hidden="1"/>
    <cellStyle name="Followed Hyperlink" xfId="9370" builtinId="9" hidden="1"/>
    <cellStyle name="Followed Hyperlink" xfId="9372" builtinId="9" hidden="1"/>
    <cellStyle name="Followed Hyperlink" xfId="9374" builtinId="9" hidden="1"/>
    <cellStyle name="Followed Hyperlink" xfId="9376" builtinId="9" hidden="1"/>
    <cellStyle name="Followed Hyperlink" xfId="9378" builtinId="9" hidden="1"/>
    <cellStyle name="Followed Hyperlink" xfId="9380" builtinId="9" hidden="1"/>
    <cellStyle name="Followed Hyperlink" xfId="9382" builtinId="9" hidden="1"/>
    <cellStyle name="Followed Hyperlink" xfId="9384" builtinId="9" hidden="1"/>
    <cellStyle name="Followed Hyperlink" xfId="9386" builtinId="9" hidden="1"/>
    <cellStyle name="Followed Hyperlink" xfId="9388" builtinId="9" hidden="1"/>
    <cellStyle name="Followed Hyperlink" xfId="9390" builtinId="9" hidden="1"/>
    <cellStyle name="Followed Hyperlink" xfId="9392" builtinId="9" hidden="1"/>
    <cellStyle name="Followed Hyperlink" xfId="9394" builtinId="9" hidden="1"/>
    <cellStyle name="Followed Hyperlink" xfId="9396" builtinId="9" hidden="1"/>
    <cellStyle name="Followed Hyperlink" xfId="9398" builtinId="9" hidden="1"/>
    <cellStyle name="Followed Hyperlink" xfId="9400" builtinId="9" hidden="1"/>
    <cellStyle name="Followed Hyperlink" xfId="9402" builtinId="9" hidden="1"/>
    <cellStyle name="Followed Hyperlink" xfId="9404" builtinId="9" hidden="1"/>
    <cellStyle name="Followed Hyperlink" xfId="9406" builtinId="9" hidden="1"/>
    <cellStyle name="Followed Hyperlink" xfId="9408" builtinId="9" hidden="1"/>
    <cellStyle name="Followed Hyperlink" xfId="9410" builtinId="9" hidden="1"/>
    <cellStyle name="Followed Hyperlink" xfId="9412" builtinId="9" hidden="1"/>
    <cellStyle name="Followed Hyperlink" xfId="9414" builtinId="9" hidden="1"/>
    <cellStyle name="Followed Hyperlink" xfId="9416" builtinId="9" hidden="1"/>
    <cellStyle name="Followed Hyperlink" xfId="9418" builtinId="9" hidden="1"/>
    <cellStyle name="Followed Hyperlink" xfId="9420" builtinId="9" hidden="1"/>
    <cellStyle name="Followed Hyperlink" xfId="9422" builtinId="9" hidden="1"/>
    <cellStyle name="Followed Hyperlink" xfId="9424" builtinId="9" hidden="1"/>
    <cellStyle name="Followed Hyperlink" xfId="9426" builtinId="9" hidden="1"/>
    <cellStyle name="Followed Hyperlink" xfId="9428" builtinId="9" hidden="1"/>
    <cellStyle name="Followed Hyperlink" xfId="9430" builtinId="9" hidden="1"/>
    <cellStyle name="Followed Hyperlink" xfId="9432" builtinId="9" hidden="1"/>
    <cellStyle name="Followed Hyperlink" xfId="9434" builtinId="9" hidden="1"/>
    <cellStyle name="Followed Hyperlink" xfId="9436" builtinId="9" hidden="1"/>
    <cellStyle name="Followed Hyperlink" xfId="9438" builtinId="9" hidden="1"/>
    <cellStyle name="Followed Hyperlink" xfId="9440" builtinId="9" hidden="1"/>
    <cellStyle name="Followed Hyperlink" xfId="9442" builtinId="9" hidden="1"/>
    <cellStyle name="Followed Hyperlink" xfId="9444" builtinId="9" hidden="1"/>
    <cellStyle name="Followed Hyperlink" xfId="9446" builtinId="9" hidden="1"/>
    <cellStyle name="Followed Hyperlink" xfId="9448" builtinId="9" hidden="1"/>
    <cellStyle name="Followed Hyperlink" xfId="9450" builtinId="9" hidden="1"/>
    <cellStyle name="Followed Hyperlink" xfId="9452" builtinId="9" hidden="1"/>
    <cellStyle name="Followed Hyperlink" xfId="9454" builtinId="9" hidden="1"/>
    <cellStyle name="Followed Hyperlink" xfId="9456" builtinId="9" hidden="1"/>
    <cellStyle name="Followed Hyperlink" xfId="9458" builtinId="9" hidden="1"/>
    <cellStyle name="Followed Hyperlink" xfId="9460" builtinId="9" hidden="1"/>
    <cellStyle name="Followed Hyperlink" xfId="9462" builtinId="9" hidden="1"/>
    <cellStyle name="Followed Hyperlink" xfId="9464" builtinId="9" hidden="1"/>
    <cellStyle name="Followed Hyperlink" xfId="9466" builtinId="9" hidden="1"/>
    <cellStyle name="Followed Hyperlink" xfId="9468" builtinId="9" hidden="1"/>
    <cellStyle name="Followed Hyperlink" xfId="9470" builtinId="9" hidden="1"/>
    <cellStyle name="Followed Hyperlink" xfId="9472" builtinId="9" hidden="1"/>
    <cellStyle name="Followed Hyperlink" xfId="9474" builtinId="9" hidden="1"/>
    <cellStyle name="Followed Hyperlink" xfId="9476" builtinId="9" hidden="1"/>
    <cellStyle name="Followed Hyperlink" xfId="9478" builtinId="9" hidden="1"/>
    <cellStyle name="Followed Hyperlink" xfId="9480" builtinId="9" hidden="1"/>
    <cellStyle name="Followed Hyperlink" xfId="9482" builtinId="9" hidden="1"/>
    <cellStyle name="Followed Hyperlink" xfId="9484" builtinId="9" hidden="1"/>
    <cellStyle name="Followed Hyperlink" xfId="9486" builtinId="9" hidden="1"/>
    <cellStyle name="Followed Hyperlink" xfId="9488" builtinId="9" hidden="1"/>
    <cellStyle name="Followed Hyperlink" xfId="9490" builtinId="9" hidden="1"/>
    <cellStyle name="Followed Hyperlink" xfId="9494" builtinId="9" hidden="1"/>
    <cellStyle name="Followed Hyperlink" xfId="9496" builtinId="9" hidden="1"/>
    <cellStyle name="Followed Hyperlink" xfId="9498" builtinId="9" hidden="1"/>
    <cellStyle name="Followed Hyperlink" xfId="9500" builtinId="9" hidden="1"/>
    <cellStyle name="Followed Hyperlink" xfId="9502" builtinId="9" hidden="1"/>
    <cellStyle name="Followed Hyperlink" xfId="9504" builtinId="9" hidden="1"/>
    <cellStyle name="Followed Hyperlink" xfId="9506" builtinId="9" hidden="1"/>
    <cellStyle name="Followed Hyperlink" xfId="9508" builtinId="9" hidden="1"/>
    <cellStyle name="Followed Hyperlink" xfId="9510" builtinId="9" hidden="1"/>
    <cellStyle name="Followed Hyperlink" xfId="9512" builtinId="9" hidden="1"/>
    <cellStyle name="Followed Hyperlink" xfId="9514" builtinId="9" hidden="1"/>
    <cellStyle name="Followed Hyperlink" xfId="9516" builtinId="9" hidden="1"/>
    <cellStyle name="Followed Hyperlink" xfId="9518" builtinId="9" hidden="1"/>
    <cellStyle name="Followed Hyperlink" xfId="9520" builtinId="9" hidden="1"/>
    <cellStyle name="Followed Hyperlink" xfId="9522" builtinId="9" hidden="1"/>
    <cellStyle name="Followed Hyperlink" xfId="9524" builtinId="9" hidden="1"/>
    <cellStyle name="Followed Hyperlink" xfId="9526" builtinId="9" hidden="1"/>
    <cellStyle name="Followed Hyperlink" xfId="9528" builtinId="9" hidden="1"/>
    <cellStyle name="Followed Hyperlink" xfId="9530" builtinId="9" hidden="1"/>
    <cellStyle name="Followed Hyperlink" xfId="9532" builtinId="9" hidden="1"/>
    <cellStyle name="Followed Hyperlink" xfId="9534" builtinId="9" hidden="1"/>
    <cellStyle name="Followed Hyperlink" xfId="9536" builtinId="9" hidden="1"/>
    <cellStyle name="Followed Hyperlink" xfId="9538" builtinId="9" hidden="1"/>
    <cellStyle name="Followed Hyperlink" xfId="9540" builtinId="9" hidden="1"/>
    <cellStyle name="Followed Hyperlink" xfId="9542" builtinId="9" hidden="1"/>
    <cellStyle name="Followed Hyperlink" xfId="9544" builtinId="9" hidden="1"/>
    <cellStyle name="Followed Hyperlink" xfId="9546" builtinId="9" hidden="1"/>
    <cellStyle name="Followed Hyperlink" xfId="9548" builtinId="9" hidden="1"/>
    <cellStyle name="Followed Hyperlink" xfId="9550" builtinId="9" hidden="1"/>
    <cellStyle name="Followed Hyperlink" xfId="9552" builtinId="9" hidden="1"/>
    <cellStyle name="Followed Hyperlink" xfId="9554" builtinId="9" hidden="1"/>
    <cellStyle name="Followed Hyperlink" xfId="9556" builtinId="9" hidden="1"/>
    <cellStyle name="Followed Hyperlink" xfId="9558" builtinId="9" hidden="1"/>
    <cellStyle name="Followed Hyperlink" xfId="9560" builtinId="9" hidden="1"/>
    <cellStyle name="Followed Hyperlink" xfId="9562" builtinId="9" hidden="1"/>
    <cellStyle name="Followed Hyperlink" xfId="9564" builtinId="9" hidden="1"/>
    <cellStyle name="Followed Hyperlink" xfId="9566" builtinId="9" hidden="1"/>
    <cellStyle name="Followed Hyperlink" xfId="9568" builtinId="9" hidden="1"/>
    <cellStyle name="Followed Hyperlink" xfId="9570" builtinId="9" hidden="1"/>
    <cellStyle name="Followed Hyperlink" xfId="9572" builtinId="9" hidden="1"/>
    <cellStyle name="Followed Hyperlink" xfId="9574" builtinId="9" hidden="1"/>
    <cellStyle name="Followed Hyperlink" xfId="9576" builtinId="9" hidden="1"/>
    <cellStyle name="Followed Hyperlink" xfId="9578" builtinId="9" hidden="1"/>
    <cellStyle name="Followed Hyperlink" xfId="9580" builtinId="9" hidden="1"/>
    <cellStyle name="Followed Hyperlink" xfId="9582" builtinId="9" hidden="1"/>
    <cellStyle name="Followed Hyperlink" xfId="9584" builtinId="9" hidden="1"/>
    <cellStyle name="Followed Hyperlink" xfId="9586" builtinId="9" hidden="1"/>
    <cellStyle name="Followed Hyperlink" xfId="9588" builtinId="9" hidden="1"/>
    <cellStyle name="Followed Hyperlink" xfId="9590" builtinId="9" hidden="1"/>
    <cellStyle name="Followed Hyperlink" xfId="9592" builtinId="9" hidden="1"/>
    <cellStyle name="Followed Hyperlink" xfId="9594" builtinId="9" hidden="1"/>
    <cellStyle name="Followed Hyperlink" xfId="9596" builtinId="9" hidden="1"/>
    <cellStyle name="Followed Hyperlink" xfId="9598" builtinId="9" hidden="1"/>
    <cellStyle name="Followed Hyperlink" xfId="9601" builtinId="9" hidden="1"/>
    <cellStyle name="Followed Hyperlink" xfId="9603" builtinId="9" hidden="1"/>
    <cellStyle name="Followed Hyperlink" xfId="9605" builtinId="9" hidden="1"/>
    <cellStyle name="Followed Hyperlink" xfId="9607" builtinId="9" hidden="1"/>
    <cellStyle name="Followed Hyperlink" xfId="9609" builtinId="9" hidden="1"/>
    <cellStyle name="Followed Hyperlink" xfId="9611" builtinId="9" hidden="1"/>
    <cellStyle name="Followed Hyperlink" xfId="9613" builtinId="9" hidden="1"/>
    <cellStyle name="Followed Hyperlink" xfId="9615" builtinId="9" hidden="1"/>
    <cellStyle name="Followed Hyperlink" xfId="9617" builtinId="9" hidden="1"/>
    <cellStyle name="Followed Hyperlink" xfId="9619" builtinId="9" hidden="1"/>
    <cellStyle name="Followed Hyperlink" xfId="9621" builtinId="9" hidden="1"/>
    <cellStyle name="Followed Hyperlink" xfId="9623" builtinId="9" hidden="1"/>
    <cellStyle name="Followed Hyperlink" xfId="9625" builtinId="9" hidden="1"/>
    <cellStyle name="Followed Hyperlink" xfId="9627" builtinId="9" hidden="1"/>
    <cellStyle name="Followed Hyperlink" xfId="9629" builtinId="9" hidden="1"/>
    <cellStyle name="Followed Hyperlink" xfId="9631" builtinId="9" hidden="1"/>
    <cellStyle name="Followed Hyperlink" xfId="9633" builtinId="9" hidden="1"/>
    <cellStyle name="Followed Hyperlink" xfId="9635" builtinId="9" hidden="1"/>
    <cellStyle name="Followed Hyperlink" xfId="9637" builtinId="9" hidden="1"/>
    <cellStyle name="Followed Hyperlink" xfId="9639" builtinId="9" hidden="1"/>
    <cellStyle name="Followed Hyperlink" xfId="9641" builtinId="9" hidden="1"/>
    <cellStyle name="Followed Hyperlink" xfId="9643" builtinId="9" hidden="1"/>
    <cellStyle name="Followed Hyperlink" xfId="9645" builtinId="9" hidden="1"/>
    <cellStyle name="Followed Hyperlink" xfId="9647" builtinId="9" hidden="1"/>
    <cellStyle name="Followed Hyperlink" xfId="9649" builtinId="9" hidden="1"/>
    <cellStyle name="Followed Hyperlink" xfId="9651" builtinId="9" hidden="1"/>
    <cellStyle name="Followed Hyperlink" xfId="9653" builtinId="9" hidden="1"/>
    <cellStyle name="Followed Hyperlink" xfId="9655" builtinId="9" hidden="1"/>
    <cellStyle name="Followed Hyperlink" xfId="9657" builtinId="9" hidden="1"/>
    <cellStyle name="Followed Hyperlink" xfId="9659" builtinId="9" hidden="1"/>
    <cellStyle name="Followed Hyperlink" xfId="9661" builtinId="9" hidden="1"/>
    <cellStyle name="Followed Hyperlink" xfId="9663" builtinId="9" hidden="1"/>
    <cellStyle name="Followed Hyperlink" xfId="9665" builtinId="9" hidden="1"/>
    <cellStyle name="Followed Hyperlink" xfId="9667" builtinId="9" hidden="1"/>
    <cellStyle name="Followed Hyperlink" xfId="9669" builtinId="9" hidden="1"/>
    <cellStyle name="Followed Hyperlink" xfId="9670" builtinId="9" hidden="1"/>
    <cellStyle name="Followed Hyperlink" xfId="9671" builtinId="9" hidden="1"/>
    <cellStyle name="Followed Hyperlink" xfId="9672" builtinId="9" hidden="1"/>
    <cellStyle name="Followed Hyperlink" xfId="9673" builtinId="9" hidden="1"/>
    <cellStyle name="Followed Hyperlink" xfId="9674" builtinId="9" hidden="1"/>
    <cellStyle name="Followed Hyperlink" xfId="9675" builtinId="9" hidden="1"/>
    <cellStyle name="Followed Hyperlink" xfId="9676" builtinId="9" hidden="1"/>
    <cellStyle name="Followed Hyperlink" xfId="9677" builtinId="9" hidden="1"/>
    <cellStyle name="Followed Hyperlink" xfId="9678" builtinId="9" hidden="1"/>
    <cellStyle name="Followed Hyperlink" xfId="9679" builtinId="9" hidden="1"/>
    <cellStyle name="Followed Hyperlink" xfId="9680" builtinId="9" hidden="1"/>
    <cellStyle name="Followed Hyperlink" xfId="9681" builtinId="9" hidden="1"/>
    <cellStyle name="Followed Hyperlink" xfId="9682" builtinId="9" hidden="1"/>
    <cellStyle name="Followed Hyperlink" xfId="9683" builtinId="9" hidden="1"/>
    <cellStyle name="Followed Hyperlink" xfId="9684" builtinId="9" hidden="1"/>
    <cellStyle name="Followed Hyperlink" xfId="9685" builtinId="9" hidden="1"/>
    <cellStyle name="Followed Hyperlink" xfId="9686" builtinId="9" hidden="1"/>
    <cellStyle name="Followed Hyperlink" xfId="9687" builtinId="9" hidden="1"/>
    <cellStyle name="Followed Hyperlink" xfId="9688" builtinId="9" hidden="1"/>
    <cellStyle name="Followed Hyperlink" xfId="9689" builtinId="9" hidden="1"/>
    <cellStyle name="Followed Hyperlink" xfId="9690" builtinId="9" hidden="1"/>
    <cellStyle name="Followed Hyperlink" xfId="9691" builtinId="9" hidden="1"/>
    <cellStyle name="Followed Hyperlink" xfId="9692" builtinId="9" hidden="1"/>
    <cellStyle name="Followed Hyperlink" xfId="9693" builtinId="9" hidden="1"/>
    <cellStyle name="Followed Hyperlink" xfId="9694" builtinId="9" hidden="1"/>
    <cellStyle name="Followed Hyperlink" xfId="9695" builtinId="9" hidden="1"/>
    <cellStyle name="Followed Hyperlink" xfId="9696" builtinId="9" hidden="1"/>
    <cellStyle name="Followed Hyperlink" xfId="9697" builtinId="9" hidden="1"/>
    <cellStyle name="Followed Hyperlink" xfId="9698" builtinId="9" hidden="1"/>
    <cellStyle name="Followed Hyperlink" xfId="9699" builtinId="9" hidden="1"/>
    <cellStyle name="Followed Hyperlink" xfId="9700" builtinId="9" hidden="1"/>
    <cellStyle name="Followed Hyperlink" xfId="9701" builtinId="9" hidden="1"/>
    <cellStyle name="Followed Hyperlink" xfId="9702" builtinId="9" hidden="1"/>
    <cellStyle name="Followed Hyperlink" xfId="9703" builtinId="9" hidden="1"/>
    <cellStyle name="Followed Hyperlink" xfId="9704" builtinId="9" hidden="1"/>
    <cellStyle name="Followed Hyperlink" xfId="9705" builtinId="9" hidden="1"/>
    <cellStyle name="Followed Hyperlink" xfId="9706" builtinId="9" hidden="1"/>
    <cellStyle name="Followed Hyperlink" xfId="9707" builtinId="9" hidden="1"/>
    <cellStyle name="Followed Hyperlink" xfId="9708" builtinId="9" hidden="1"/>
    <cellStyle name="Followed Hyperlink" xfId="9709" builtinId="9" hidden="1"/>
    <cellStyle name="Followed Hyperlink" xfId="9710" builtinId="9" hidden="1"/>
    <cellStyle name="Followed Hyperlink" xfId="9711" builtinId="9" hidden="1"/>
    <cellStyle name="Followed Hyperlink" xfId="9712" builtinId="9" hidden="1"/>
    <cellStyle name="Followed Hyperlink" xfId="9713" builtinId="9" hidden="1"/>
    <cellStyle name="Followed Hyperlink" xfId="9714" builtinId="9" hidden="1"/>
    <cellStyle name="Followed Hyperlink" xfId="9715" builtinId="9" hidden="1"/>
    <cellStyle name="Followed Hyperlink" xfId="9716" builtinId="9" hidden="1"/>
    <cellStyle name="Followed Hyperlink" xfId="9717" builtinId="9" hidden="1"/>
    <cellStyle name="Followed Hyperlink" xfId="9718" builtinId="9" hidden="1"/>
    <cellStyle name="Followed Hyperlink" xfId="9719" builtinId="9" hidden="1"/>
    <cellStyle name="Followed Hyperlink" xfId="9720" builtinId="9" hidden="1"/>
    <cellStyle name="Followed Hyperlink" xfId="9721" builtinId="9" hidden="1"/>
    <cellStyle name="Followed Hyperlink" xfId="9722" builtinId="9" hidden="1"/>
    <cellStyle name="Followed Hyperlink" xfId="9723" builtinId="9" hidden="1"/>
    <cellStyle name="Followed Hyperlink" xfId="9724" builtinId="9" hidden="1"/>
    <cellStyle name="Followed Hyperlink" xfId="9725" builtinId="9" hidden="1"/>
    <cellStyle name="Followed Hyperlink" xfId="9726" builtinId="9" hidden="1"/>
    <cellStyle name="Followed Hyperlink" xfId="9727" builtinId="9" hidden="1"/>
    <cellStyle name="Followed Hyperlink" xfId="9728" builtinId="9" hidden="1"/>
    <cellStyle name="Followed Hyperlink" xfId="9729" builtinId="9" hidden="1"/>
    <cellStyle name="Followed Hyperlink" xfId="9730" builtinId="9" hidden="1"/>
    <cellStyle name="Followed Hyperlink" xfId="9731" builtinId="9" hidden="1"/>
    <cellStyle name="Followed Hyperlink" xfId="9732" builtinId="9" hidden="1"/>
    <cellStyle name="Followed Hyperlink" xfId="9733" builtinId="9" hidden="1"/>
    <cellStyle name="Followed Hyperlink" xfId="9734" builtinId="9" hidden="1"/>
    <cellStyle name="Followed Hyperlink" xfId="9735" builtinId="9" hidden="1"/>
    <cellStyle name="Followed Hyperlink" xfId="9736" builtinId="9" hidden="1"/>
    <cellStyle name="Followed Hyperlink" xfId="9737" builtinId="9" hidden="1"/>
    <cellStyle name="Followed Hyperlink" xfId="9738" builtinId="9" hidden="1"/>
    <cellStyle name="Followed Hyperlink" xfId="9739" builtinId="9" hidden="1"/>
    <cellStyle name="Followed Hyperlink" xfId="9740" builtinId="9" hidden="1"/>
    <cellStyle name="Followed Hyperlink" xfId="9741" builtinId="9" hidden="1"/>
    <cellStyle name="Followed Hyperlink" xfId="9742" builtinId="9" hidden="1"/>
    <cellStyle name="Followed Hyperlink" xfId="9743" builtinId="9" hidden="1"/>
    <cellStyle name="Followed Hyperlink" xfId="9744" builtinId="9" hidden="1"/>
    <cellStyle name="Followed Hyperlink" xfId="9745" builtinId="9" hidden="1"/>
    <cellStyle name="Followed Hyperlink" xfId="9746" builtinId="9" hidden="1"/>
    <cellStyle name="Followed Hyperlink" xfId="9747" builtinId="9" hidden="1"/>
    <cellStyle name="Followed Hyperlink" xfId="9748" builtinId="9" hidden="1"/>
    <cellStyle name="Followed Hyperlink" xfId="9749" builtinId="9" hidden="1"/>
    <cellStyle name="Followed Hyperlink" xfId="9750" builtinId="9" hidden="1"/>
    <cellStyle name="Followed Hyperlink" xfId="9751" builtinId="9" hidden="1"/>
    <cellStyle name="Followed Hyperlink" xfId="9752" builtinId="9" hidden="1"/>
    <cellStyle name="Followed Hyperlink" xfId="9753" builtinId="9" hidden="1"/>
    <cellStyle name="Followed Hyperlink" xfId="9754" builtinId="9" hidden="1"/>
    <cellStyle name="Followed Hyperlink" xfId="9755" builtinId="9" hidden="1"/>
    <cellStyle name="Followed Hyperlink" xfId="9756" builtinId="9" hidden="1"/>
    <cellStyle name="Followed Hyperlink" xfId="9757" builtinId="9" hidden="1"/>
    <cellStyle name="Followed Hyperlink" xfId="9758" builtinId="9" hidden="1"/>
    <cellStyle name="Followed Hyperlink" xfId="9759" builtinId="9" hidden="1"/>
    <cellStyle name="Followed Hyperlink" xfId="9760" builtinId="9" hidden="1"/>
    <cellStyle name="Followed Hyperlink" xfId="9761" builtinId="9" hidden="1"/>
    <cellStyle name="Followed Hyperlink" xfId="9762" builtinId="9" hidden="1"/>
    <cellStyle name="Followed Hyperlink" xfId="9763" builtinId="9" hidden="1"/>
    <cellStyle name="Followed Hyperlink" xfId="9764" builtinId="9" hidden="1"/>
    <cellStyle name="Followed Hyperlink" xfId="9765" builtinId="9" hidden="1"/>
    <cellStyle name="Followed Hyperlink" xfId="9766" builtinId="9" hidden="1"/>
    <cellStyle name="Followed Hyperlink" xfId="9767" builtinId="9" hidden="1"/>
    <cellStyle name="Followed Hyperlink" xfId="9768" builtinId="9" hidden="1"/>
    <cellStyle name="Followed Hyperlink" xfId="9769" builtinId="9" hidden="1"/>
    <cellStyle name="Followed Hyperlink" xfId="9770" builtinId="9" hidden="1"/>
    <cellStyle name="Followed Hyperlink" xfId="9771" builtinId="9" hidden="1"/>
    <cellStyle name="Followed Hyperlink" xfId="9772" builtinId="9" hidden="1"/>
    <cellStyle name="Followed Hyperlink" xfId="9773" builtinId="9" hidden="1"/>
    <cellStyle name="Followed Hyperlink" xfId="9774" builtinId="9" hidden="1"/>
    <cellStyle name="Followed Hyperlink" xfId="9775" builtinId="9" hidden="1"/>
    <cellStyle name="Followed Hyperlink" xfId="9776" builtinId="9" hidden="1"/>
    <cellStyle name="Followed Hyperlink" xfId="9777" builtinId="9" hidden="1"/>
    <cellStyle name="Followed Hyperlink" xfId="9778" builtinId="9" hidden="1"/>
    <cellStyle name="Followed Hyperlink" xfId="9779" builtinId="9" hidden="1"/>
    <cellStyle name="Followed Hyperlink" xfId="9780" builtinId="9" hidden="1"/>
    <cellStyle name="Followed Hyperlink" xfId="9781" builtinId="9" hidden="1"/>
    <cellStyle name="Followed Hyperlink" xfId="9782" builtinId="9" hidden="1"/>
    <cellStyle name="Followed Hyperlink" xfId="9783" builtinId="9" hidden="1"/>
    <cellStyle name="Followed Hyperlink" xfId="9784" builtinId="9" hidden="1"/>
    <cellStyle name="Followed Hyperlink" xfId="9785" builtinId="9" hidden="1"/>
    <cellStyle name="Followed Hyperlink" xfId="9786" builtinId="9" hidden="1"/>
    <cellStyle name="Followed Hyperlink" xfId="9787" builtinId="9" hidden="1"/>
    <cellStyle name="Followed Hyperlink" xfId="9788" builtinId="9" hidden="1"/>
    <cellStyle name="Followed Hyperlink" xfId="9789" builtinId="9" hidden="1"/>
    <cellStyle name="Followed Hyperlink" xfId="9790" builtinId="9" hidden="1"/>
    <cellStyle name="Followed Hyperlink" xfId="9791" builtinId="9" hidden="1"/>
    <cellStyle name="Followed Hyperlink" xfId="9792" builtinId="9" hidden="1"/>
    <cellStyle name="Followed Hyperlink" xfId="9793" builtinId="9" hidden="1"/>
    <cellStyle name="Followed Hyperlink" xfId="9794" builtinId="9" hidden="1"/>
    <cellStyle name="Followed Hyperlink" xfId="9795" builtinId="9" hidden="1"/>
    <cellStyle name="Followed Hyperlink" xfId="9796" builtinId="9" hidden="1"/>
    <cellStyle name="Followed Hyperlink" xfId="9797" builtinId="9" hidden="1"/>
    <cellStyle name="Followed Hyperlink" xfId="9798" builtinId="9" hidden="1"/>
    <cellStyle name="Followed Hyperlink" xfId="9799" builtinId="9" hidden="1"/>
    <cellStyle name="Followed Hyperlink" xfId="9800" builtinId="9" hidden="1"/>
    <cellStyle name="Followed Hyperlink" xfId="9801" builtinId="9" hidden="1"/>
    <cellStyle name="Followed Hyperlink" xfId="9802" builtinId="9" hidden="1"/>
    <cellStyle name="Followed Hyperlink" xfId="9803" builtinId="9" hidden="1"/>
    <cellStyle name="Followed Hyperlink" xfId="9804" builtinId="9" hidden="1"/>
    <cellStyle name="Followed Hyperlink" xfId="9805" builtinId="9" hidden="1"/>
    <cellStyle name="Followed Hyperlink" xfId="9806" builtinId="9" hidden="1"/>
    <cellStyle name="Followed Hyperlink" xfId="9807" builtinId="9" hidden="1"/>
    <cellStyle name="Followed Hyperlink" xfId="9808" builtinId="9" hidden="1"/>
    <cellStyle name="Followed Hyperlink" xfId="9809" builtinId="9" hidden="1"/>
    <cellStyle name="Followed Hyperlink" xfId="9810" builtinId="9" hidden="1"/>
    <cellStyle name="Followed Hyperlink" xfId="9811" builtinId="9" hidden="1"/>
    <cellStyle name="Followed Hyperlink" xfId="9812" builtinId="9" hidden="1"/>
    <cellStyle name="Followed Hyperlink" xfId="9813" builtinId="9" hidden="1"/>
    <cellStyle name="Followed Hyperlink" xfId="9814" builtinId="9" hidden="1"/>
    <cellStyle name="Followed Hyperlink" xfId="9815" builtinId="9" hidden="1"/>
    <cellStyle name="Followed Hyperlink" xfId="9816" builtinId="9" hidden="1"/>
    <cellStyle name="Followed Hyperlink" xfId="9817" builtinId="9" hidden="1"/>
    <cellStyle name="Followed Hyperlink" xfId="9818" builtinId="9" hidden="1"/>
    <cellStyle name="Followed Hyperlink" xfId="9819" builtinId="9" hidden="1"/>
    <cellStyle name="Followed Hyperlink" xfId="9820" builtinId="9" hidden="1"/>
    <cellStyle name="Followed Hyperlink" xfId="9821" builtinId="9" hidden="1"/>
    <cellStyle name="Followed Hyperlink" xfId="9822" builtinId="9" hidden="1"/>
    <cellStyle name="Followed Hyperlink" xfId="9823" builtinId="9" hidden="1"/>
    <cellStyle name="Followed Hyperlink" xfId="9824" builtinId="9" hidden="1"/>
    <cellStyle name="Followed Hyperlink" xfId="9825" builtinId="9" hidden="1"/>
    <cellStyle name="Followed Hyperlink" xfId="9826" builtinId="9" hidden="1"/>
    <cellStyle name="Followed Hyperlink" xfId="9827" builtinId="9" hidden="1"/>
    <cellStyle name="Followed Hyperlink" xfId="9828" builtinId="9" hidden="1"/>
    <cellStyle name="Followed Hyperlink" xfId="9829" builtinId="9" hidden="1"/>
    <cellStyle name="Followed Hyperlink" xfId="9830" builtinId="9" hidden="1"/>
    <cellStyle name="Followed Hyperlink" xfId="9831" builtinId="9" hidden="1"/>
    <cellStyle name="Followed Hyperlink" xfId="9832" builtinId="9" hidden="1"/>
    <cellStyle name="Followed Hyperlink" xfId="8847" builtinId="9" hidden="1"/>
    <cellStyle name="Followed Hyperlink" xfId="9492" builtinId="9" hidden="1"/>
    <cellStyle name="Followed Hyperlink" xfId="9834" builtinId="9" hidden="1"/>
    <cellStyle name="Followed Hyperlink" xfId="9836" builtinId="9" hidden="1"/>
    <cellStyle name="Followed Hyperlink" xfId="9838" builtinId="9" hidden="1"/>
    <cellStyle name="Followed Hyperlink" xfId="9840" builtinId="9" hidden="1"/>
    <cellStyle name="Followed Hyperlink" xfId="9842" builtinId="9" hidden="1"/>
    <cellStyle name="Followed Hyperlink" xfId="9844" builtinId="9" hidden="1"/>
    <cellStyle name="Followed Hyperlink" xfId="9846" builtinId="9" hidden="1"/>
    <cellStyle name="Followed Hyperlink" xfId="9848" builtinId="9" hidden="1"/>
    <cellStyle name="Followed Hyperlink" xfId="9850" builtinId="9" hidden="1"/>
    <cellStyle name="Followed Hyperlink" xfId="9852" builtinId="9" hidden="1"/>
    <cellStyle name="Followed Hyperlink" xfId="9854" builtinId="9" hidden="1"/>
    <cellStyle name="Followed Hyperlink" xfId="9856" builtinId="9" hidden="1"/>
    <cellStyle name="Followed Hyperlink" xfId="9858" builtinId="9" hidden="1"/>
    <cellStyle name="Followed Hyperlink" xfId="9860" builtinId="9" hidden="1"/>
    <cellStyle name="Followed Hyperlink" xfId="9862" builtinId="9" hidden="1"/>
    <cellStyle name="Followed Hyperlink" xfId="9864" builtinId="9" hidden="1"/>
    <cellStyle name="Followed Hyperlink" xfId="9866" builtinId="9" hidden="1"/>
    <cellStyle name="Followed Hyperlink" xfId="9868" builtinId="9" hidden="1"/>
    <cellStyle name="Followed Hyperlink" xfId="9870" builtinId="9" hidden="1"/>
    <cellStyle name="Followed Hyperlink" xfId="9872" builtinId="9" hidden="1"/>
    <cellStyle name="Followed Hyperlink" xfId="9874" builtinId="9" hidden="1"/>
    <cellStyle name="Followed Hyperlink" xfId="9876" builtinId="9" hidden="1"/>
    <cellStyle name="Followed Hyperlink" xfId="9878" builtinId="9" hidden="1"/>
    <cellStyle name="Followed Hyperlink" xfId="9880" builtinId="9" hidden="1"/>
    <cellStyle name="Followed Hyperlink" xfId="9882" builtinId="9" hidden="1"/>
    <cellStyle name="Followed Hyperlink" xfId="9884" builtinId="9" hidden="1"/>
    <cellStyle name="Followed Hyperlink" xfId="9886" builtinId="9" hidden="1"/>
    <cellStyle name="Followed Hyperlink" xfId="9888" builtinId="9" hidden="1"/>
    <cellStyle name="Followed Hyperlink" xfId="9890" builtinId="9" hidden="1"/>
    <cellStyle name="Followed Hyperlink" xfId="9892" builtinId="9" hidden="1"/>
    <cellStyle name="Followed Hyperlink" xfId="9894" builtinId="9" hidden="1"/>
    <cellStyle name="Followed Hyperlink" xfId="9896" builtinId="9" hidden="1"/>
    <cellStyle name="Followed Hyperlink" xfId="9898" builtinId="9" hidden="1"/>
    <cellStyle name="Followed Hyperlink" xfId="9900" builtinId="9" hidden="1"/>
    <cellStyle name="Followed Hyperlink" xfId="9902" builtinId="9" hidden="1"/>
    <cellStyle name="Followed Hyperlink" xfId="9904" builtinId="9" hidden="1"/>
    <cellStyle name="Followed Hyperlink" xfId="9906" builtinId="9" hidden="1"/>
    <cellStyle name="Followed Hyperlink" xfId="9908" builtinId="9" hidden="1"/>
    <cellStyle name="Followed Hyperlink" xfId="9910" builtinId="9" hidden="1"/>
    <cellStyle name="Followed Hyperlink" xfId="9912" builtinId="9" hidden="1"/>
    <cellStyle name="Followed Hyperlink" xfId="9914" builtinId="9" hidden="1"/>
    <cellStyle name="Followed Hyperlink" xfId="9916" builtinId="9" hidden="1"/>
    <cellStyle name="Followed Hyperlink" xfId="9918" builtinId="9" hidden="1"/>
    <cellStyle name="Followed Hyperlink" xfId="9920" builtinId="9" hidden="1"/>
    <cellStyle name="Followed Hyperlink" xfId="9922" builtinId="9" hidden="1"/>
    <cellStyle name="Followed Hyperlink" xfId="9924" builtinId="9" hidden="1"/>
    <cellStyle name="Followed Hyperlink" xfId="9926" builtinId="9" hidden="1"/>
    <cellStyle name="Followed Hyperlink" xfId="9928" builtinId="9" hidden="1"/>
    <cellStyle name="Followed Hyperlink" xfId="9930" builtinId="9" hidden="1"/>
    <cellStyle name="Followed Hyperlink" xfId="9932" builtinId="9" hidden="1"/>
    <cellStyle name="Followed Hyperlink" xfId="9934" builtinId="9" hidden="1"/>
    <cellStyle name="Followed Hyperlink" xfId="9936" builtinId="9" hidden="1"/>
    <cellStyle name="Followed Hyperlink" xfId="9938" builtinId="9" hidden="1"/>
    <cellStyle name="Followed Hyperlink" xfId="9940" builtinId="9" hidden="1"/>
    <cellStyle name="Followed Hyperlink" xfId="9942" builtinId="9" hidden="1"/>
    <cellStyle name="Followed Hyperlink" xfId="9944" builtinId="9" hidden="1"/>
    <cellStyle name="Followed Hyperlink" xfId="9946" builtinId="9" hidden="1"/>
    <cellStyle name="Followed Hyperlink" xfId="9948" builtinId="9" hidden="1"/>
    <cellStyle name="Followed Hyperlink" xfId="9950" builtinId="9" hidden="1"/>
    <cellStyle name="Followed Hyperlink" xfId="9952" builtinId="9" hidden="1"/>
    <cellStyle name="Followed Hyperlink" xfId="9954" builtinId="9" hidden="1"/>
    <cellStyle name="Followed Hyperlink" xfId="9956" builtinId="9" hidden="1"/>
    <cellStyle name="Followed Hyperlink" xfId="9958" builtinId="9" hidden="1"/>
    <cellStyle name="Followed Hyperlink" xfId="9960" builtinId="9" hidden="1"/>
    <cellStyle name="Followed Hyperlink" xfId="9962" builtinId="9" hidden="1"/>
    <cellStyle name="Followed Hyperlink" xfId="9964" builtinId="9" hidden="1"/>
    <cellStyle name="Followed Hyperlink" xfId="9966" builtinId="9" hidden="1"/>
    <cellStyle name="Followed Hyperlink" xfId="9968" builtinId="9" hidden="1"/>
    <cellStyle name="Followed Hyperlink" xfId="9970" builtinId="9" hidden="1"/>
    <cellStyle name="Followed Hyperlink" xfId="9972" builtinId="9" hidden="1"/>
    <cellStyle name="Followed Hyperlink" xfId="9974" builtinId="9" hidden="1"/>
    <cellStyle name="Followed Hyperlink" xfId="9976" builtinId="9" hidden="1"/>
    <cellStyle name="Followed Hyperlink" xfId="9978" builtinId="9" hidden="1"/>
    <cellStyle name="Followed Hyperlink" xfId="9980" builtinId="9" hidden="1"/>
    <cellStyle name="Followed Hyperlink" xfId="9982" builtinId="9" hidden="1"/>
    <cellStyle name="Followed Hyperlink" xfId="9984" builtinId="9" hidden="1"/>
    <cellStyle name="Followed Hyperlink" xfId="9986" builtinId="9" hidden="1"/>
    <cellStyle name="Followed Hyperlink" xfId="9988" builtinId="9" hidden="1"/>
    <cellStyle name="Followed Hyperlink" xfId="9990" builtinId="9" hidden="1"/>
    <cellStyle name="Followed Hyperlink" xfId="9992" builtinId="9" hidden="1"/>
    <cellStyle name="Followed Hyperlink" xfId="9994" builtinId="9" hidden="1"/>
    <cellStyle name="Followed Hyperlink" xfId="9996" builtinId="9" hidden="1"/>
    <cellStyle name="Followed Hyperlink" xfId="9998" builtinId="9" hidden="1"/>
    <cellStyle name="Followed Hyperlink" xfId="10000" builtinId="9" hidden="1"/>
    <cellStyle name="Followed Hyperlink" xfId="10002" builtinId="9" hidden="1"/>
    <cellStyle name="Followed Hyperlink" xfId="10004" builtinId="9" hidden="1"/>
    <cellStyle name="Followed Hyperlink" xfId="10006" builtinId="9" hidden="1"/>
    <cellStyle name="Followed Hyperlink" xfId="10008" builtinId="9" hidden="1"/>
    <cellStyle name="Followed Hyperlink" xfId="10010" builtinId="9" hidden="1"/>
    <cellStyle name="Followed Hyperlink" xfId="10012" builtinId="9" hidden="1"/>
    <cellStyle name="Followed Hyperlink" xfId="10014" builtinId="9" hidden="1"/>
    <cellStyle name="Followed Hyperlink" xfId="10016" builtinId="9" hidden="1"/>
    <cellStyle name="Followed Hyperlink" xfId="10018" builtinId="9" hidden="1"/>
    <cellStyle name="Followed Hyperlink" xfId="10020" builtinId="9" hidden="1"/>
    <cellStyle name="Followed Hyperlink" xfId="10022" builtinId="9" hidden="1"/>
    <cellStyle name="Followed Hyperlink" xfId="10024" builtinId="9" hidden="1"/>
    <cellStyle name="Followed Hyperlink" xfId="10026" builtinId="9" hidden="1"/>
    <cellStyle name="Followed Hyperlink" xfId="10028" builtinId="9" hidden="1"/>
    <cellStyle name="Followed Hyperlink" xfId="10030" builtinId="9" hidden="1"/>
    <cellStyle name="Followed Hyperlink" xfId="10032" builtinId="9" hidden="1"/>
    <cellStyle name="Followed Hyperlink" xfId="10034" builtinId="9" hidden="1"/>
    <cellStyle name="Followed Hyperlink" xfId="10036" builtinId="9" hidden="1"/>
    <cellStyle name="Followed Hyperlink" xfId="10038" builtinId="9" hidden="1"/>
    <cellStyle name="Followed Hyperlink" xfId="10040" builtinId="9" hidden="1"/>
    <cellStyle name="Followed Hyperlink" xfId="10042" builtinId="9" hidden="1"/>
    <cellStyle name="Followed Hyperlink" xfId="10044" builtinId="9" hidden="1"/>
    <cellStyle name="Followed Hyperlink" xfId="10046" builtinId="9" hidden="1"/>
    <cellStyle name="Followed Hyperlink" xfId="10048" builtinId="9" hidden="1"/>
    <cellStyle name="Followed Hyperlink" xfId="10050" builtinId="9" hidden="1"/>
    <cellStyle name="Followed Hyperlink" xfId="10052" builtinId="9" hidden="1"/>
    <cellStyle name="Followed Hyperlink" xfId="10054" builtinId="9" hidden="1"/>
    <cellStyle name="Followed Hyperlink" xfId="10056" builtinId="9" hidden="1"/>
    <cellStyle name="Followed Hyperlink" xfId="10058" builtinId="9" hidden="1"/>
    <cellStyle name="Followed Hyperlink" xfId="10060" builtinId="9" hidden="1"/>
    <cellStyle name="Followed Hyperlink" xfId="10062" builtinId="9" hidden="1"/>
    <cellStyle name="Followed Hyperlink" xfId="10064" builtinId="9" hidden="1"/>
    <cellStyle name="Followed Hyperlink" xfId="10066" builtinId="9" hidden="1"/>
    <cellStyle name="Followed Hyperlink" xfId="10068" builtinId="9" hidden="1"/>
    <cellStyle name="Followed Hyperlink" xfId="10070" builtinId="9" hidden="1"/>
    <cellStyle name="Followed Hyperlink" xfId="10072" builtinId="9" hidden="1"/>
    <cellStyle name="Followed Hyperlink" xfId="10074" builtinId="9" hidden="1"/>
    <cellStyle name="Followed Hyperlink" xfId="10076" builtinId="9" hidden="1"/>
    <cellStyle name="Followed Hyperlink" xfId="10078" builtinId="9" hidden="1"/>
    <cellStyle name="Followed Hyperlink" xfId="10080" builtinId="9" hidden="1"/>
    <cellStyle name="Followed Hyperlink" xfId="10082" builtinId="9" hidden="1"/>
    <cellStyle name="Followed Hyperlink" xfId="10084" builtinId="9" hidden="1"/>
    <cellStyle name="Followed Hyperlink" xfId="10086" builtinId="9" hidden="1"/>
    <cellStyle name="Followed Hyperlink" xfId="10088" builtinId="9" hidden="1"/>
    <cellStyle name="Followed Hyperlink" xfId="10090" builtinId="9" hidden="1"/>
    <cellStyle name="Followed Hyperlink" xfId="10092" builtinId="9" hidden="1"/>
    <cellStyle name="Followed Hyperlink" xfId="10094" builtinId="9" hidden="1"/>
    <cellStyle name="Followed Hyperlink" xfId="10096" builtinId="9" hidden="1"/>
    <cellStyle name="Followed Hyperlink" xfId="10098" builtinId="9" hidden="1"/>
    <cellStyle name="Followed Hyperlink" xfId="10100" builtinId="9" hidden="1"/>
    <cellStyle name="Followed Hyperlink" xfId="10102" builtinId="9" hidden="1"/>
    <cellStyle name="Followed Hyperlink" xfId="10104" builtinId="9" hidden="1"/>
    <cellStyle name="Followed Hyperlink" xfId="10106" builtinId="9" hidden="1"/>
    <cellStyle name="Followed Hyperlink" xfId="10108" builtinId="9" hidden="1"/>
    <cellStyle name="Followed Hyperlink" xfId="10110" builtinId="9" hidden="1"/>
    <cellStyle name="Followed Hyperlink" xfId="10112" builtinId="9" hidden="1"/>
    <cellStyle name="Followed Hyperlink" xfId="10114" builtinId="9" hidden="1"/>
    <cellStyle name="Followed Hyperlink" xfId="10116" builtinId="9" hidden="1"/>
    <cellStyle name="Followed Hyperlink" xfId="10118" builtinId="9" hidden="1"/>
    <cellStyle name="Followed Hyperlink" xfId="10120" builtinId="9" hidden="1"/>
    <cellStyle name="Followed Hyperlink" xfId="10122" builtinId="9" hidden="1"/>
    <cellStyle name="Followed Hyperlink" xfId="10124" builtinId="9" hidden="1"/>
    <cellStyle name="Followed Hyperlink" xfId="10126" builtinId="9" hidden="1"/>
    <cellStyle name="Followed Hyperlink" xfId="10128" builtinId="9" hidden="1"/>
    <cellStyle name="Followed Hyperlink" xfId="10130" builtinId="9" hidden="1"/>
    <cellStyle name="Followed Hyperlink" xfId="10132" builtinId="9" hidden="1"/>
    <cellStyle name="Followed Hyperlink" xfId="10134" builtinId="9" hidden="1"/>
    <cellStyle name="Followed Hyperlink" xfId="10136" builtinId="9" hidden="1"/>
    <cellStyle name="Followed Hyperlink" xfId="10138" builtinId="9" hidden="1"/>
    <cellStyle name="Followed Hyperlink" xfId="10140" builtinId="9" hidden="1"/>
    <cellStyle name="Followed Hyperlink" xfId="10142" builtinId="9" hidden="1"/>
    <cellStyle name="Followed Hyperlink" xfId="10144" builtinId="9" hidden="1"/>
    <cellStyle name="Followed Hyperlink" xfId="10146" builtinId="9" hidden="1"/>
    <cellStyle name="Followed Hyperlink" xfId="10148" builtinId="9" hidden="1"/>
    <cellStyle name="Followed Hyperlink" xfId="10150" builtinId="9" hidden="1"/>
    <cellStyle name="Followed Hyperlink" xfId="10152" builtinId="9" hidden="1"/>
    <cellStyle name="Followed Hyperlink" xfId="10154" builtinId="9" hidden="1"/>
    <cellStyle name="Followed Hyperlink" xfId="10156" builtinId="9" hidden="1"/>
    <cellStyle name="Followed Hyperlink" xfId="10158" builtinId="9" hidden="1"/>
    <cellStyle name="Followed Hyperlink" xfId="10160" builtinId="9" hidden="1"/>
    <cellStyle name="Followed Hyperlink" xfId="10162" builtinId="9" hidden="1"/>
    <cellStyle name="Followed Hyperlink" xfId="10164" builtinId="9" hidden="1"/>
    <cellStyle name="Followed Hyperlink" xfId="10166" builtinId="9" hidden="1"/>
    <cellStyle name="Followed Hyperlink" xfId="10168" builtinId="9" hidden="1"/>
    <cellStyle name="Followed Hyperlink" xfId="10170" builtinId="9" hidden="1"/>
    <cellStyle name="Followed Hyperlink" xfId="10172" builtinId="9" hidden="1"/>
    <cellStyle name="Followed Hyperlink" xfId="10174" builtinId="9" hidden="1"/>
    <cellStyle name="Followed Hyperlink" xfId="10176" builtinId="9" hidden="1"/>
    <cellStyle name="Followed Hyperlink" xfId="10178" builtinId="9" hidden="1"/>
    <cellStyle name="Followed Hyperlink" xfId="10180" builtinId="9" hidden="1"/>
    <cellStyle name="Followed Hyperlink" xfId="10182" builtinId="9" hidden="1"/>
    <cellStyle name="Followed Hyperlink" xfId="10184" builtinId="9" hidden="1"/>
    <cellStyle name="Followed Hyperlink" xfId="10186" builtinId="9" hidden="1"/>
    <cellStyle name="Followed Hyperlink" xfId="10188" builtinId="9" hidden="1"/>
    <cellStyle name="Followed Hyperlink" xfId="10190" builtinId="9" hidden="1"/>
    <cellStyle name="Followed Hyperlink" xfId="10192" builtinId="9" hidden="1"/>
    <cellStyle name="Followed Hyperlink" xfId="10194" builtinId="9" hidden="1"/>
    <cellStyle name="Followed Hyperlink" xfId="10196" builtinId="9" hidden="1"/>
    <cellStyle name="Followed Hyperlink" xfId="10198" builtinId="9" hidden="1"/>
    <cellStyle name="Followed Hyperlink" xfId="10200" builtinId="9" hidden="1"/>
    <cellStyle name="Followed Hyperlink" xfId="10202" builtinId="9" hidden="1"/>
    <cellStyle name="Followed Hyperlink" xfId="10204" builtinId="9" hidden="1"/>
    <cellStyle name="Followed Hyperlink" xfId="10206" builtinId="9" hidden="1"/>
    <cellStyle name="Followed Hyperlink" xfId="10208" builtinId="9" hidden="1"/>
    <cellStyle name="Followed Hyperlink" xfId="10210" builtinId="9" hidden="1"/>
    <cellStyle name="Followed Hyperlink" xfId="10212" builtinId="9" hidden="1"/>
    <cellStyle name="Followed Hyperlink" xfId="10214" builtinId="9" hidden="1"/>
    <cellStyle name="Followed Hyperlink" xfId="10216" builtinId="9" hidden="1"/>
    <cellStyle name="Followed Hyperlink" xfId="10218" builtinId="9" hidden="1"/>
    <cellStyle name="Followed Hyperlink" xfId="10220" builtinId="9" hidden="1"/>
    <cellStyle name="Followed Hyperlink" xfId="10222" builtinId="9" hidden="1"/>
    <cellStyle name="Followed Hyperlink" xfId="10224" builtinId="9" hidden="1"/>
    <cellStyle name="Followed Hyperlink" xfId="10226" builtinId="9" hidden="1"/>
    <cellStyle name="Followed Hyperlink" xfId="10228" builtinId="9" hidden="1"/>
    <cellStyle name="Followed Hyperlink" xfId="10230" builtinId="9" hidden="1"/>
    <cellStyle name="Followed Hyperlink" xfId="10232" builtinId="9" hidden="1"/>
    <cellStyle name="Followed Hyperlink" xfId="10234" builtinId="9" hidden="1"/>
    <cellStyle name="Followed Hyperlink" xfId="10236" builtinId="9" hidden="1"/>
    <cellStyle name="Followed Hyperlink" xfId="10238" builtinId="9" hidden="1"/>
    <cellStyle name="Followed Hyperlink" xfId="10240" builtinId="9" hidden="1"/>
    <cellStyle name="Followed Hyperlink" xfId="10242" builtinId="9" hidden="1"/>
    <cellStyle name="Followed Hyperlink" xfId="10244" builtinId="9" hidden="1"/>
    <cellStyle name="Followed Hyperlink" xfId="10246" builtinId="9" hidden="1"/>
    <cellStyle name="Followed Hyperlink" xfId="10248" builtinId="9" hidden="1"/>
    <cellStyle name="Followed Hyperlink" xfId="10250" builtinId="9" hidden="1"/>
    <cellStyle name="Followed Hyperlink" xfId="10252" builtinId="9" hidden="1"/>
    <cellStyle name="Followed Hyperlink" xfId="10254" builtinId="9" hidden="1"/>
    <cellStyle name="Followed Hyperlink" xfId="10256" builtinId="9" hidden="1"/>
    <cellStyle name="Followed Hyperlink" xfId="10258" builtinId="9" hidden="1"/>
    <cellStyle name="Followed Hyperlink" xfId="10260" builtinId="9" hidden="1"/>
    <cellStyle name="Followed Hyperlink" xfId="10262" builtinId="9" hidden="1"/>
    <cellStyle name="Followed Hyperlink" xfId="10264" builtinId="9" hidden="1"/>
    <cellStyle name="Followed Hyperlink" xfId="10266" builtinId="9" hidden="1"/>
    <cellStyle name="Followed Hyperlink" xfId="10268" builtinId="9" hidden="1"/>
    <cellStyle name="Followed Hyperlink" xfId="10270" builtinId="9" hidden="1"/>
    <cellStyle name="Followed Hyperlink" xfId="10272" builtinId="9" hidden="1"/>
    <cellStyle name="Followed Hyperlink" xfId="10274" builtinId="9" hidden="1"/>
    <cellStyle name="Followed Hyperlink" xfId="10276" builtinId="9" hidden="1"/>
    <cellStyle name="Followed Hyperlink" xfId="10278" builtinId="9" hidden="1"/>
    <cellStyle name="Followed Hyperlink" xfId="10280" builtinId="9" hidden="1"/>
    <cellStyle name="Followed Hyperlink" xfId="10282" builtinId="9" hidden="1"/>
    <cellStyle name="Followed Hyperlink" xfId="10284" builtinId="9" hidden="1"/>
    <cellStyle name="Followed Hyperlink" xfId="10286" builtinId="9" hidden="1"/>
    <cellStyle name="Followed Hyperlink" xfId="10288" builtinId="9" hidden="1"/>
    <cellStyle name="Followed Hyperlink" xfId="10290" builtinId="9" hidden="1"/>
    <cellStyle name="Followed Hyperlink" xfId="10292" builtinId="9" hidden="1"/>
    <cellStyle name="Followed Hyperlink" xfId="10294" builtinId="9" hidden="1"/>
    <cellStyle name="Followed Hyperlink" xfId="10296" builtinId="9" hidden="1"/>
    <cellStyle name="Followed Hyperlink" xfId="10298" builtinId="9" hidden="1"/>
    <cellStyle name="Followed Hyperlink" xfId="10300" builtinId="9" hidden="1"/>
    <cellStyle name="Followed Hyperlink" xfId="10302" builtinId="9" hidden="1"/>
    <cellStyle name="Followed Hyperlink" xfId="10304" builtinId="9" hidden="1"/>
    <cellStyle name="Followed Hyperlink" xfId="10306" builtinId="9" hidden="1"/>
    <cellStyle name="Followed Hyperlink" xfId="10308" builtinId="9" hidden="1"/>
    <cellStyle name="Followed Hyperlink" xfId="10310" builtinId="9" hidden="1"/>
    <cellStyle name="Followed Hyperlink" xfId="10312" builtinId="9" hidden="1"/>
    <cellStyle name="Followed Hyperlink" xfId="10314" builtinId="9" hidden="1"/>
    <cellStyle name="Followed Hyperlink" xfId="10316" builtinId="9" hidden="1"/>
    <cellStyle name="Followed Hyperlink" xfId="10318" builtinId="9" hidden="1"/>
    <cellStyle name="Followed Hyperlink" xfId="10320" builtinId="9" hidden="1"/>
    <cellStyle name="Followed Hyperlink" xfId="10322" builtinId="9" hidden="1"/>
    <cellStyle name="Followed Hyperlink" xfId="10324" builtinId="9" hidden="1"/>
    <cellStyle name="Followed Hyperlink" xfId="10326" builtinId="9" hidden="1"/>
    <cellStyle name="Followed Hyperlink" xfId="10328" builtinId="9" hidden="1"/>
    <cellStyle name="Followed Hyperlink" xfId="10330" builtinId="9" hidden="1"/>
    <cellStyle name="Followed Hyperlink" xfId="10332" builtinId="9" hidden="1"/>
    <cellStyle name="Followed Hyperlink" xfId="10334" builtinId="9" hidden="1"/>
    <cellStyle name="Followed Hyperlink" xfId="10336" builtinId="9" hidden="1"/>
    <cellStyle name="Followed Hyperlink" xfId="10338" builtinId="9" hidden="1"/>
    <cellStyle name="Followed Hyperlink" xfId="10340" builtinId="9" hidden="1"/>
    <cellStyle name="Followed Hyperlink" xfId="10342" builtinId="9" hidden="1"/>
    <cellStyle name="Followed Hyperlink" xfId="10344" builtinId="9" hidden="1"/>
    <cellStyle name="Followed Hyperlink" xfId="10346" builtinId="9" hidden="1"/>
    <cellStyle name="Followed Hyperlink" xfId="10348" builtinId="9" hidden="1"/>
    <cellStyle name="Followed Hyperlink" xfId="10350" builtinId="9" hidden="1"/>
    <cellStyle name="Followed Hyperlink" xfId="10352" builtinId="9" hidden="1"/>
    <cellStyle name="Followed Hyperlink" xfId="10354" builtinId="9" hidden="1"/>
    <cellStyle name="Followed Hyperlink" xfId="10356" builtinId="9" hidden="1"/>
    <cellStyle name="Followed Hyperlink" xfId="10358" builtinId="9" hidden="1"/>
    <cellStyle name="Followed Hyperlink" xfId="10360" builtinId="9" hidden="1"/>
    <cellStyle name="Followed Hyperlink" xfId="10362" builtinId="9" hidden="1"/>
    <cellStyle name="Followed Hyperlink" xfId="10364" builtinId="9" hidden="1"/>
    <cellStyle name="Followed Hyperlink" xfId="10366" builtinId="9" hidden="1"/>
    <cellStyle name="Followed Hyperlink" xfId="10368" builtinId="9" hidden="1"/>
    <cellStyle name="Followed Hyperlink" xfId="10370" builtinId="9" hidden="1"/>
    <cellStyle name="Followed Hyperlink" xfId="10372" builtinId="9" hidden="1"/>
    <cellStyle name="Followed Hyperlink" xfId="10374" builtinId="9" hidden="1"/>
    <cellStyle name="Followed Hyperlink" xfId="10376" builtinId="9" hidden="1"/>
    <cellStyle name="Followed Hyperlink" xfId="10378" builtinId="9" hidden="1"/>
    <cellStyle name="Followed Hyperlink" xfId="10380" builtinId="9" hidden="1"/>
    <cellStyle name="Followed Hyperlink" xfId="10382" builtinId="9" hidden="1"/>
    <cellStyle name="Followed Hyperlink" xfId="10384" builtinId="9" hidden="1"/>
    <cellStyle name="Followed Hyperlink" xfId="10386" builtinId="9" hidden="1"/>
    <cellStyle name="Followed Hyperlink" xfId="10388" builtinId="9" hidden="1"/>
    <cellStyle name="Followed Hyperlink" xfId="10390" builtinId="9" hidden="1"/>
    <cellStyle name="Followed Hyperlink" xfId="10392" builtinId="9" hidden="1"/>
    <cellStyle name="Followed Hyperlink" xfId="10394" builtinId="9" hidden="1"/>
    <cellStyle name="Followed Hyperlink" xfId="10396" builtinId="9" hidden="1"/>
    <cellStyle name="Followed Hyperlink" xfId="10398" builtinId="9" hidden="1"/>
    <cellStyle name="Followed Hyperlink" xfId="10400" builtinId="9" hidden="1"/>
    <cellStyle name="Followed Hyperlink" xfId="10402" builtinId="9" hidden="1"/>
    <cellStyle name="Followed Hyperlink" xfId="10404" builtinId="9" hidden="1"/>
    <cellStyle name="Followed Hyperlink" xfId="10406" builtinId="9" hidden="1"/>
    <cellStyle name="Followed Hyperlink" xfId="10408" builtinId="9" hidden="1"/>
    <cellStyle name="Followed Hyperlink" xfId="10410" builtinId="9" hidden="1"/>
    <cellStyle name="Followed Hyperlink" xfId="10412" builtinId="9" hidden="1"/>
    <cellStyle name="Followed Hyperlink" xfId="10414" builtinId="9" hidden="1"/>
    <cellStyle name="Followed Hyperlink" xfId="10416" builtinId="9" hidden="1"/>
    <cellStyle name="Followed Hyperlink" xfId="10418" builtinId="9" hidden="1"/>
    <cellStyle name="Followed Hyperlink" xfId="10420" builtinId="9" hidden="1"/>
    <cellStyle name="Followed Hyperlink" xfId="10422" builtinId="9" hidden="1"/>
    <cellStyle name="Followed Hyperlink" xfId="10424" builtinId="9" hidden="1"/>
    <cellStyle name="Followed Hyperlink" xfId="10426" builtinId="9" hidden="1"/>
    <cellStyle name="Followed Hyperlink" xfId="10428" builtinId="9" hidden="1"/>
    <cellStyle name="Followed Hyperlink" xfId="10430" builtinId="9" hidden="1"/>
    <cellStyle name="Followed Hyperlink" xfId="10432" builtinId="9" hidden="1"/>
    <cellStyle name="Followed Hyperlink" xfId="10434" builtinId="9" hidden="1"/>
    <cellStyle name="Followed Hyperlink" xfId="10436" builtinId="9" hidden="1"/>
    <cellStyle name="Followed Hyperlink" xfId="10438" builtinId="9" hidden="1"/>
    <cellStyle name="Followed Hyperlink" xfId="10440" builtinId="9" hidden="1"/>
    <cellStyle name="Followed Hyperlink" xfId="10442" builtinId="9" hidden="1"/>
    <cellStyle name="Followed Hyperlink" xfId="10444" builtinId="9" hidden="1"/>
    <cellStyle name="Followed Hyperlink" xfId="10446" builtinId="9" hidden="1"/>
    <cellStyle name="Followed Hyperlink" xfId="10448" builtinId="9" hidden="1"/>
    <cellStyle name="Followed Hyperlink" xfId="10450" builtinId="9" hidden="1"/>
    <cellStyle name="Followed Hyperlink" xfId="10452" builtinId="9" hidden="1"/>
    <cellStyle name="Followed Hyperlink" xfId="10454" builtinId="9" hidden="1"/>
    <cellStyle name="Followed Hyperlink" xfId="10456" builtinId="9" hidden="1"/>
    <cellStyle name="Followed Hyperlink" xfId="10458" builtinId="9" hidden="1"/>
    <cellStyle name="Followed Hyperlink" xfId="10460" builtinId="9" hidden="1"/>
    <cellStyle name="Followed Hyperlink" xfId="10462" builtinId="9" hidden="1"/>
    <cellStyle name="Followed Hyperlink" xfId="10464" builtinId="9" hidden="1"/>
    <cellStyle name="Followed Hyperlink" xfId="10466" builtinId="9" hidden="1"/>
    <cellStyle name="Followed Hyperlink" xfId="10468" builtinId="9" hidden="1"/>
    <cellStyle name="Followed Hyperlink" xfId="10470" builtinId="9" hidden="1"/>
    <cellStyle name="Followed Hyperlink" xfId="10472" builtinId="9" hidden="1"/>
    <cellStyle name="Followed Hyperlink" xfId="10476" builtinId="9" hidden="1"/>
    <cellStyle name="Followed Hyperlink" xfId="10478" builtinId="9" hidden="1"/>
    <cellStyle name="Followed Hyperlink" xfId="10480" builtinId="9" hidden="1"/>
    <cellStyle name="Followed Hyperlink" xfId="10482" builtinId="9" hidden="1"/>
    <cellStyle name="Followed Hyperlink" xfId="10484" builtinId="9" hidden="1"/>
    <cellStyle name="Followed Hyperlink" xfId="10486" builtinId="9" hidden="1"/>
    <cellStyle name="Followed Hyperlink" xfId="10488" builtinId="9" hidden="1"/>
    <cellStyle name="Followed Hyperlink" xfId="10490" builtinId="9" hidden="1"/>
    <cellStyle name="Followed Hyperlink" xfId="10492" builtinId="9" hidden="1"/>
    <cellStyle name="Followed Hyperlink" xfId="10494" builtinId="9" hidden="1"/>
    <cellStyle name="Followed Hyperlink" xfId="10496" builtinId="9" hidden="1"/>
    <cellStyle name="Followed Hyperlink" xfId="10498" builtinId="9" hidden="1"/>
    <cellStyle name="Followed Hyperlink" xfId="10500" builtinId="9" hidden="1"/>
    <cellStyle name="Followed Hyperlink" xfId="10502" builtinId="9" hidden="1"/>
    <cellStyle name="Followed Hyperlink" xfId="10504" builtinId="9" hidden="1"/>
    <cellStyle name="Followed Hyperlink" xfId="10506" builtinId="9" hidden="1"/>
    <cellStyle name="Followed Hyperlink" xfId="10508" builtinId="9" hidden="1"/>
    <cellStyle name="Followed Hyperlink" xfId="10510" builtinId="9" hidden="1"/>
    <cellStyle name="Followed Hyperlink" xfId="10512" builtinId="9" hidden="1"/>
    <cellStyle name="Followed Hyperlink" xfId="10514" builtinId="9" hidden="1"/>
    <cellStyle name="Followed Hyperlink" xfId="10516" builtinId="9" hidden="1"/>
    <cellStyle name="Followed Hyperlink" xfId="10518" builtinId="9" hidden="1"/>
    <cellStyle name="Followed Hyperlink" xfId="10520" builtinId="9" hidden="1"/>
    <cellStyle name="Followed Hyperlink" xfId="10522" builtinId="9" hidden="1"/>
    <cellStyle name="Followed Hyperlink" xfId="10524" builtinId="9" hidden="1"/>
    <cellStyle name="Followed Hyperlink" xfId="10526" builtinId="9" hidden="1"/>
    <cellStyle name="Followed Hyperlink" xfId="10528" builtinId="9" hidden="1"/>
    <cellStyle name="Followed Hyperlink" xfId="10530" builtinId="9" hidden="1"/>
    <cellStyle name="Followed Hyperlink" xfId="10532" builtinId="9" hidden="1"/>
    <cellStyle name="Followed Hyperlink" xfId="10534" builtinId="9" hidden="1"/>
    <cellStyle name="Followed Hyperlink" xfId="10536" builtinId="9" hidden="1"/>
    <cellStyle name="Followed Hyperlink" xfId="10538" builtinId="9" hidden="1"/>
    <cellStyle name="Followed Hyperlink" xfId="10540" builtinId="9" hidden="1"/>
    <cellStyle name="Followed Hyperlink" xfId="10542" builtinId="9" hidden="1"/>
    <cellStyle name="Followed Hyperlink" xfId="10544" builtinId="9" hidden="1"/>
    <cellStyle name="Followed Hyperlink" xfId="10546" builtinId="9" hidden="1"/>
    <cellStyle name="Followed Hyperlink" xfId="10548" builtinId="9" hidden="1"/>
    <cellStyle name="Followed Hyperlink" xfId="10550" builtinId="9" hidden="1"/>
    <cellStyle name="Followed Hyperlink" xfId="10552" builtinId="9" hidden="1"/>
    <cellStyle name="Followed Hyperlink" xfId="10554" builtinId="9" hidden="1"/>
    <cellStyle name="Followed Hyperlink" xfId="10556" builtinId="9" hidden="1"/>
    <cellStyle name="Followed Hyperlink" xfId="10558" builtinId="9" hidden="1"/>
    <cellStyle name="Followed Hyperlink" xfId="10560" builtinId="9" hidden="1"/>
    <cellStyle name="Followed Hyperlink" xfId="10562" builtinId="9" hidden="1"/>
    <cellStyle name="Followed Hyperlink" xfId="10564" builtinId="9" hidden="1"/>
    <cellStyle name="Followed Hyperlink" xfId="10566" builtinId="9" hidden="1"/>
    <cellStyle name="Followed Hyperlink" xfId="10568" builtinId="9" hidden="1"/>
    <cellStyle name="Followed Hyperlink" xfId="10570" builtinId="9" hidden="1"/>
    <cellStyle name="Followed Hyperlink" xfId="10572" builtinId="9" hidden="1"/>
    <cellStyle name="Followed Hyperlink" xfId="10574" builtinId="9" hidden="1"/>
    <cellStyle name="Followed Hyperlink" xfId="10576" builtinId="9" hidden="1"/>
    <cellStyle name="Followed Hyperlink" xfId="10578" builtinId="9" hidden="1"/>
    <cellStyle name="Followed Hyperlink" xfId="10580" builtinId="9" hidden="1"/>
    <cellStyle name="Followed Hyperlink" xfId="10583" builtinId="9" hidden="1"/>
    <cellStyle name="Followed Hyperlink" xfId="10585" builtinId="9" hidden="1"/>
    <cellStyle name="Followed Hyperlink" xfId="10587" builtinId="9" hidden="1"/>
    <cellStyle name="Followed Hyperlink" xfId="10589" builtinId="9" hidden="1"/>
    <cellStyle name="Followed Hyperlink" xfId="10591" builtinId="9" hidden="1"/>
    <cellStyle name="Followed Hyperlink" xfId="10593" builtinId="9" hidden="1"/>
    <cellStyle name="Followed Hyperlink" xfId="10595" builtinId="9" hidden="1"/>
    <cellStyle name="Followed Hyperlink" xfId="10597" builtinId="9" hidden="1"/>
    <cellStyle name="Followed Hyperlink" xfId="10599" builtinId="9" hidden="1"/>
    <cellStyle name="Followed Hyperlink" xfId="10601" builtinId="9" hidden="1"/>
    <cellStyle name="Followed Hyperlink" xfId="10603" builtinId="9" hidden="1"/>
    <cellStyle name="Followed Hyperlink" xfId="10605" builtinId="9" hidden="1"/>
    <cellStyle name="Followed Hyperlink" xfId="10607" builtinId="9" hidden="1"/>
    <cellStyle name="Followed Hyperlink" xfId="10609" builtinId="9" hidden="1"/>
    <cellStyle name="Followed Hyperlink" xfId="10611" builtinId="9" hidden="1"/>
    <cellStyle name="Followed Hyperlink" xfId="10613" builtinId="9" hidden="1"/>
    <cellStyle name="Followed Hyperlink" xfId="10615" builtinId="9" hidden="1"/>
    <cellStyle name="Followed Hyperlink" xfId="10617" builtinId="9" hidden="1"/>
    <cellStyle name="Followed Hyperlink" xfId="10619" builtinId="9" hidden="1"/>
    <cellStyle name="Followed Hyperlink" xfId="10621" builtinId="9" hidden="1"/>
    <cellStyle name="Followed Hyperlink" xfId="10623" builtinId="9" hidden="1"/>
    <cellStyle name="Followed Hyperlink" xfId="10625" builtinId="9" hidden="1"/>
    <cellStyle name="Followed Hyperlink" xfId="10627" builtinId="9" hidden="1"/>
    <cellStyle name="Followed Hyperlink" xfId="10629" builtinId="9" hidden="1"/>
    <cellStyle name="Followed Hyperlink" xfId="10631" builtinId="9" hidden="1"/>
    <cellStyle name="Followed Hyperlink" xfId="10633" builtinId="9" hidden="1"/>
    <cellStyle name="Followed Hyperlink" xfId="10635" builtinId="9" hidden="1"/>
    <cellStyle name="Followed Hyperlink" xfId="10637" builtinId="9" hidden="1"/>
    <cellStyle name="Followed Hyperlink" xfId="10639" builtinId="9" hidden="1"/>
    <cellStyle name="Followed Hyperlink" xfId="10641" builtinId="9" hidden="1"/>
    <cellStyle name="Followed Hyperlink" xfId="10643" builtinId="9" hidden="1"/>
    <cellStyle name="Followed Hyperlink" xfId="10645" builtinId="9" hidden="1"/>
    <cellStyle name="Followed Hyperlink" xfId="10647" builtinId="9" hidden="1"/>
    <cellStyle name="Followed Hyperlink" xfId="10649" builtinId="9" hidden="1"/>
    <cellStyle name="Followed Hyperlink" xfId="10651" builtinId="9" hidden="1"/>
    <cellStyle name="Followed Hyperlink" xfId="10652" builtinId="9" hidden="1"/>
    <cellStyle name="Followed Hyperlink" xfId="10653" builtinId="9" hidden="1"/>
    <cellStyle name="Followed Hyperlink" xfId="10654" builtinId="9" hidden="1"/>
    <cellStyle name="Followed Hyperlink" xfId="10655" builtinId="9" hidden="1"/>
    <cellStyle name="Followed Hyperlink" xfId="10656" builtinId="9" hidden="1"/>
    <cellStyle name="Followed Hyperlink" xfId="10657" builtinId="9" hidden="1"/>
    <cellStyle name="Followed Hyperlink" xfId="10658" builtinId="9" hidden="1"/>
    <cellStyle name="Followed Hyperlink" xfId="10659" builtinId="9" hidden="1"/>
    <cellStyle name="Followed Hyperlink" xfId="10660" builtinId="9" hidden="1"/>
    <cellStyle name="Followed Hyperlink" xfId="10661" builtinId="9" hidden="1"/>
    <cellStyle name="Followed Hyperlink" xfId="10662" builtinId="9" hidden="1"/>
    <cellStyle name="Followed Hyperlink" xfId="10663" builtinId="9" hidden="1"/>
    <cellStyle name="Followed Hyperlink" xfId="10664" builtinId="9" hidden="1"/>
    <cellStyle name="Followed Hyperlink" xfId="10665" builtinId="9" hidden="1"/>
    <cellStyle name="Followed Hyperlink" xfId="10666" builtinId="9" hidden="1"/>
    <cellStyle name="Followed Hyperlink" xfId="10667" builtinId="9" hidden="1"/>
    <cellStyle name="Followed Hyperlink" xfId="10668" builtinId="9" hidden="1"/>
    <cellStyle name="Followed Hyperlink" xfId="10669" builtinId="9" hidden="1"/>
    <cellStyle name="Followed Hyperlink" xfId="10670" builtinId="9" hidden="1"/>
    <cellStyle name="Followed Hyperlink" xfId="10671" builtinId="9" hidden="1"/>
    <cellStyle name="Followed Hyperlink" xfId="10672" builtinId="9" hidden="1"/>
    <cellStyle name="Followed Hyperlink" xfId="10673" builtinId="9" hidden="1"/>
    <cellStyle name="Followed Hyperlink" xfId="10674" builtinId="9" hidden="1"/>
    <cellStyle name="Followed Hyperlink" xfId="10675" builtinId="9" hidden="1"/>
    <cellStyle name="Followed Hyperlink" xfId="10676" builtinId="9" hidden="1"/>
    <cellStyle name="Followed Hyperlink" xfId="10677" builtinId="9" hidden="1"/>
    <cellStyle name="Followed Hyperlink" xfId="10678" builtinId="9" hidden="1"/>
    <cellStyle name="Followed Hyperlink" xfId="10679" builtinId="9" hidden="1"/>
    <cellStyle name="Followed Hyperlink" xfId="10680" builtinId="9" hidden="1"/>
    <cellStyle name="Followed Hyperlink" xfId="10681" builtinId="9" hidden="1"/>
    <cellStyle name="Followed Hyperlink" xfId="10682" builtinId="9" hidden="1"/>
    <cellStyle name="Followed Hyperlink" xfId="10683" builtinId="9" hidden="1"/>
    <cellStyle name="Followed Hyperlink" xfId="10684" builtinId="9" hidden="1"/>
    <cellStyle name="Followed Hyperlink" xfId="10685" builtinId="9" hidden="1"/>
    <cellStyle name="Followed Hyperlink" xfId="10686" builtinId="9" hidden="1"/>
    <cellStyle name="Followed Hyperlink" xfId="10687" builtinId="9" hidden="1"/>
    <cellStyle name="Followed Hyperlink" xfId="10688" builtinId="9" hidden="1"/>
    <cellStyle name="Followed Hyperlink" xfId="10689" builtinId="9" hidden="1"/>
    <cellStyle name="Followed Hyperlink" xfId="10690" builtinId="9" hidden="1"/>
    <cellStyle name="Followed Hyperlink" xfId="10691" builtinId="9" hidden="1"/>
    <cellStyle name="Followed Hyperlink" xfId="10692" builtinId="9" hidden="1"/>
    <cellStyle name="Followed Hyperlink" xfId="10693" builtinId="9" hidden="1"/>
    <cellStyle name="Followed Hyperlink" xfId="10694" builtinId="9" hidden="1"/>
    <cellStyle name="Followed Hyperlink" xfId="10695" builtinId="9" hidden="1"/>
    <cellStyle name="Followed Hyperlink" xfId="10696" builtinId="9" hidden="1"/>
    <cellStyle name="Followed Hyperlink" xfId="10697" builtinId="9" hidden="1"/>
    <cellStyle name="Followed Hyperlink" xfId="10698" builtinId="9" hidden="1"/>
    <cellStyle name="Followed Hyperlink" xfId="10699" builtinId="9" hidden="1"/>
    <cellStyle name="Followed Hyperlink" xfId="10700" builtinId="9" hidden="1"/>
    <cellStyle name="Followed Hyperlink" xfId="10701" builtinId="9" hidden="1"/>
    <cellStyle name="Followed Hyperlink" xfId="10702" builtinId="9" hidden="1"/>
    <cellStyle name="Followed Hyperlink" xfId="10703" builtinId="9" hidden="1"/>
    <cellStyle name="Followed Hyperlink" xfId="10704" builtinId="9" hidden="1"/>
    <cellStyle name="Followed Hyperlink" xfId="10705" builtinId="9" hidden="1"/>
    <cellStyle name="Followed Hyperlink" xfId="10706" builtinId="9" hidden="1"/>
    <cellStyle name="Followed Hyperlink" xfId="10707" builtinId="9" hidden="1"/>
    <cellStyle name="Followed Hyperlink" xfId="10708" builtinId="9" hidden="1"/>
    <cellStyle name="Followed Hyperlink" xfId="10709" builtinId="9" hidden="1"/>
    <cellStyle name="Followed Hyperlink" xfId="10710" builtinId="9" hidden="1"/>
    <cellStyle name="Followed Hyperlink" xfId="10711" builtinId="9" hidden="1"/>
    <cellStyle name="Followed Hyperlink" xfId="10712" builtinId="9" hidden="1"/>
    <cellStyle name="Followed Hyperlink" xfId="10713" builtinId="9" hidden="1"/>
    <cellStyle name="Followed Hyperlink" xfId="10714" builtinId="9" hidden="1"/>
    <cellStyle name="Followed Hyperlink" xfId="10715" builtinId="9" hidden="1"/>
    <cellStyle name="Followed Hyperlink" xfId="10716" builtinId="9" hidden="1"/>
    <cellStyle name="Followed Hyperlink" xfId="10717" builtinId="9" hidden="1"/>
    <cellStyle name="Followed Hyperlink" xfId="10718" builtinId="9" hidden="1"/>
    <cellStyle name="Followed Hyperlink" xfId="10719" builtinId="9" hidden="1"/>
    <cellStyle name="Followed Hyperlink" xfId="10720" builtinId="9" hidden="1"/>
    <cellStyle name="Followed Hyperlink" xfId="10721" builtinId="9" hidden="1"/>
    <cellStyle name="Followed Hyperlink" xfId="10722" builtinId="9" hidden="1"/>
    <cellStyle name="Followed Hyperlink" xfId="10723" builtinId="9" hidden="1"/>
    <cellStyle name="Followed Hyperlink" xfId="10724" builtinId="9" hidden="1"/>
    <cellStyle name="Followed Hyperlink" xfId="10725" builtinId="9" hidden="1"/>
    <cellStyle name="Followed Hyperlink" xfId="10726" builtinId="9" hidden="1"/>
    <cellStyle name="Followed Hyperlink" xfId="10727" builtinId="9" hidden="1"/>
    <cellStyle name="Followed Hyperlink" xfId="10728" builtinId="9" hidden="1"/>
    <cellStyle name="Followed Hyperlink" xfId="10729" builtinId="9" hidden="1"/>
    <cellStyle name="Followed Hyperlink" xfId="10730" builtinId="9" hidden="1"/>
    <cellStyle name="Followed Hyperlink" xfId="10731" builtinId="9" hidden="1"/>
    <cellStyle name="Followed Hyperlink" xfId="10732" builtinId="9" hidden="1"/>
    <cellStyle name="Followed Hyperlink" xfId="10733" builtinId="9" hidden="1"/>
    <cellStyle name="Followed Hyperlink" xfId="10734" builtinId="9" hidden="1"/>
    <cellStyle name="Followed Hyperlink" xfId="10735" builtinId="9" hidden="1"/>
    <cellStyle name="Followed Hyperlink" xfId="10736" builtinId="9" hidden="1"/>
    <cellStyle name="Followed Hyperlink" xfId="10737" builtinId="9" hidden="1"/>
    <cellStyle name="Followed Hyperlink" xfId="10738" builtinId="9" hidden="1"/>
    <cellStyle name="Followed Hyperlink" xfId="10739" builtinId="9" hidden="1"/>
    <cellStyle name="Followed Hyperlink" xfId="10740" builtinId="9" hidden="1"/>
    <cellStyle name="Followed Hyperlink" xfId="10741" builtinId="9" hidden="1"/>
    <cellStyle name="Followed Hyperlink" xfId="10742" builtinId="9" hidden="1"/>
    <cellStyle name="Followed Hyperlink" xfId="10743" builtinId="9" hidden="1"/>
    <cellStyle name="Followed Hyperlink" xfId="10744" builtinId="9" hidden="1"/>
    <cellStyle name="Followed Hyperlink" xfId="10745" builtinId="9" hidden="1"/>
    <cellStyle name="Followed Hyperlink" xfId="10746" builtinId="9" hidden="1"/>
    <cellStyle name="Followed Hyperlink" xfId="10747" builtinId="9" hidden="1"/>
    <cellStyle name="Followed Hyperlink" xfId="10748" builtinId="9" hidden="1"/>
    <cellStyle name="Followed Hyperlink" xfId="10749" builtinId="9" hidden="1"/>
    <cellStyle name="Followed Hyperlink" xfId="10750" builtinId="9" hidden="1"/>
    <cellStyle name="Followed Hyperlink" xfId="10751" builtinId="9" hidden="1"/>
    <cellStyle name="Followed Hyperlink" xfId="10752" builtinId="9" hidden="1"/>
    <cellStyle name="Followed Hyperlink" xfId="10753" builtinId="9" hidden="1"/>
    <cellStyle name="Followed Hyperlink" xfId="10754" builtinId="9" hidden="1"/>
    <cellStyle name="Followed Hyperlink" xfId="10755" builtinId="9" hidden="1"/>
    <cellStyle name="Followed Hyperlink" xfId="10756" builtinId="9" hidden="1"/>
    <cellStyle name="Followed Hyperlink" xfId="10757" builtinId="9" hidden="1"/>
    <cellStyle name="Followed Hyperlink" xfId="10758" builtinId="9" hidden="1"/>
    <cellStyle name="Followed Hyperlink" xfId="10759" builtinId="9" hidden="1"/>
    <cellStyle name="Followed Hyperlink" xfId="10760" builtinId="9" hidden="1"/>
    <cellStyle name="Followed Hyperlink" xfId="10761" builtinId="9" hidden="1"/>
    <cellStyle name="Followed Hyperlink" xfId="10762" builtinId="9" hidden="1"/>
    <cellStyle name="Followed Hyperlink" xfId="10763" builtinId="9" hidden="1"/>
    <cellStyle name="Followed Hyperlink" xfId="10764" builtinId="9" hidden="1"/>
    <cellStyle name="Followed Hyperlink" xfId="10765" builtinId="9" hidden="1"/>
    <cellStyle name="Followed Hyperlink" xfId="10766" builtinId="9" hidden="1"/>
    <cellStyle name="Followed Hyperlink" xfId="10767" builtinId="9" hidden="1"/>
    <cellStyle name="Followed Hyperlink" xfId="10768" builtinId="9" hidden="1"/>
    <cellStyle name="Followed Hyperlink" xfId="10769" builtinId="9" hidden="1"/>
    <cellStyle name="Followed Hyperlink" xfId="10770" builtinId="9" hidden="1"/>
    <cellStyle name="Followed Hyperlink" xfId="10771" builtinId="9" hidden="1"/>
    <cellStyle name="Followed Hyperlink" xfId="10772" builtinId="9" hidden="1"/>
    <cellStyle name="Followed Hyperlink" xfId="10773" builtinId="9" hidden="1"/>
    <cellStyle name="Followed Hyperlink" xfId="10774" builtinId="9" hidden="1"/>
    <cellStyle name="Followed Hyperlink" xfId="10775" builtinId="9" hidden="1"/>
    <cellStyle name="Followed Hyperlink" xfId="10776" builtinId="9" hidden="1"/>
    <cellStyle name="Followed Hyperlink" xfId="10777" builtinId="9" hidden="1"/>
    <cellStyle name="Followed Hyperlink" xfId="10778" builtinId="9" hidden="1"/>
    <cellStyle name="Followed Hyperlink" xfId="10779" builtinId="9" hidden="1"/>
    <cellStyle name="Followed Hyperlink" xfId="10780" builtinId="9" hidden="1"/>
    <cellStyle name="Followed Hyperlink" xfId="10781" builtinId="9" hidden="1"/>
    <cellStyle name="Followed Hyperlink" xfId="10782" builtinId="9" hidden="1"/>
    <cellStyle name="Followed Hyperlink" xfId="10783" builtinId="9" hidden="1"/>
    <cellStyle name="Followed Hyperlink" xfId="10784" builtinId="9" hidden="1"/>
    <cellStyle name="Followed Hyperlink" xfId="10785" builtinId="9" hidden="1"/>
    <cellStyle name="Followed Hyperlink" xfId="10786" builtinId="9" hidden="1"/>
    <cellStyle name="Followed Hyperlink" xfId="10787" builtinId="9" hidden="1"/>
    <cellStyle name="Followed Hyperlink" xfId="10788" builtinId="9" hidden="1"/>
    <cellStyle name="Followed Hyperlink" xfId="10789" builtinId="9" hidden="1"/>
    <cellStyle name="Followed Hyperlink" xfId="10790" builtinId="9" hidden="1"/>
    <cellStyle name="Followed Hyperlink" xfId="10791" builtinId="9" hidden="1"/>
    <cellStyle name="Followed Hyperlink" xfId="10792" builtinId="9" hidden="1"/>
    <cellStyle name="Followed Hyperlink" xfId="10793" builtinId="9" hidden="1"/>
    <cellStyle name="Followed Hyperlink" xfId="10794" builtinId="9" hidden="1"/>
    <cellStyle name="Followed Hyperlink" xfId="10795" builtinId="9" hidden="1"/>
    <cellStyle name="Followed Hyperlink" xfId="10796" builtinId="9" hidden="1"/>
    <cellStyle name="Followed Hyperlink" xfId="10797" builtinId="9" hidden="1"/>
    <cellStyle name="Followed Hyperlink" xfId="10798" builtinId="9" hidden="1"/>
    <cellStyle name="Followed Hyperlink" xfId="10799" builtinId="9" hidden="1"/>
    <cellStyle name="Followed Hyperlink" xfId="10800" builtinId="9" hidden="1"/>
    <cellStyle name="Followed Hyperlink" xfId="10801" builtinId="9" hidden="1"/>
    <cellStyle name="Followed Hyperlink" xfId="10802" builtinId="9" hidden="1"/>
    <cellStyle name="Followed Hyperlink" xfId="10803" builtinId="9" hidden="1"/>
    <cellStyle name="Followed Hyperlink" xfId="10804" builtinId="9" hidden="1"/>
    <cellStyle name="Followed Hyperlink" xfId="10805" builtinId="9" hidden="1"/>
    <cellStyle name="Followed Hyperlink" xfId="10806" builtinId="9" hidden="1"/>
    <cellStyle name="Followed Hyperlink" xfId="10807" builtinId="9" hidden="1"/>
    <cellStyle name="Followed Hyperlink" xfId="10808" builtinId="9" hidden="1"/>
    <cellStyle name="Followed Hyperlink" xfId="10809" builtinId="9" hidden="1"/>
    <cellStyle name="Followed Hyperlink" xfId="10810" builtinId="9" hidden="1"/>
    <cellStyle name="Followed Hyperlink" xfId="10811" builtinId="9" hidden="1"/>
    <cellStyle name="Followed Hyperlink" xfId="10812" builtinId="9" hidden="1"/>
    <cellStyle name="Followed Hyperlink" xfId="10813" builtinId="9" hidden="1"/>
    <cellStyle name="Followed Hyperlink" xfId="10814" builtinId="9" hidden="1"/>
    <cellStyle name="Followed Hyperlink" xfId="10815" builtinId="9" hidden="1"/>
    <cellStyle name="Followed Hyperlink" xfId="10817" builtinId="9" hidden="1"/>
    <cellStyle name="Followed Hyperlink" xfId="10819" builtinId="9" hidden="1"/>
    <cellStyle name="Followed Hyperlink" xfId="10821" builtinId="9" hidden="1"/>
    <cellStyle name="Followed Hyperlink" xfId="10823" builtinId="9" hidden="1"/>
    <cellStyle name="Followed Hyperlink" xfId="10825" builtinId="9" hidden="1"/>
    <cellStyle name="Followed Hyperlink" xfId="10827" builtinId="9" hidden="1"/>
    <cellStyle name="Followed Hyperlink" xfId="10829" builtinId="9" hidden="1"/>
    <cellStyle name="Followed Hyperlink" xfId="10831" builtinId="9" hidden="1"/>
    <cellStyle name="Followed Hyperlink" xfId="10833" builtinId="9" hidden="1"/>
    <cellStyle name="Followed Hyperlink" xfId="10835" builtinId="9" hidden="1"/>
    <cellStyle name="Followed Hyperlink" xfId="10837" builtinId="9" hidden="1"/>
    <cellStyle name="Followed Hyperlink" xfId="10839" builtinId="9" hidden="1"/>
    <cellStyle name="Followed Hyperlink" xfId="10841" builtinId="9" hidden="1"/>
    <cellStyle name="Followed Hyperlink" xfId="10843" builtinId="9" hidden="1"/>
    <cellStyle name="Followed Hyperlink" xfId="10845" builtinId="9" hidden="1"/>
    <cellStyle name="Followed Hyperlink" xfId="10847" builtinId="9" hidden="1"/>
    <cellStyle name="Followed Hyperlink" xfId="10849" builtinId="9" hidden="1"/>
    <cellStyle name="Followed Hyperlink" xfId="10851" builtinId="9" hidden="1"/>
    <cellStyle name="Followed Hyperlink" xfId="10853" builtinId="9" hidden="1"/>
    <cellStyle name="Followed Hyperlink" xfId="10855" builtinId="9" hidden="1"/>
    <cellStyle name="Followed Hyperlink" xfId="10857" builtinId="9" hidden="1"/>
    <cellStyle name="Followed Hyperlink" xfId="10859" builtinId="9" hidden="1"/>
    <cellStyle name="Followed Hyperlink" xfId="10861" builtinId="9" hidden="1"/>
    <cellStyle name="Followed Hyperlink" xfId="10863" builtinId="9" hidden="1"/>
    <cellStyle name="Followed Hyperlink" xfId="10865" builtinId="9" hidden="1"/>
    <cellStyle name="Followed Hyperlink" xfId="10867" builtinId="9" hidden="1"/>
    <cellStyle name="Followed Hyperlink" xfId="10869" builtinId="9" hidden="1"/>
    <cellStyle name="Followed Hyperlink" xfId="10871" builtinId="9" hidden="1"/>
    <cellStyle name="Followed Hyperlink" xfId="10873" builtinId="9" hidden="1"/>
    <cellStyle name="Followed Hyperlink" xfId="10875" builtinId="9" hidden="1"/>
    <cellStyle name="Followed Hyperlink" xfId="10877" builtinId="9" hidden="1"/>
    <cellStyle name="Followed Hyperlink" xfId="10879" builtinId="9" hidden="1"/>
    <cellStyle name="Followed Hyperlink" xfId="10881" builtinId="9" hidden="1"/>
    <cellStyle name="Followed Hyperlink" xfId="10883" builtinId="9" hidden="1"/>
    <cellStyle name="Followed Hyperlink" xfId="10885" builtinId="9" hidden="1"/>
    <cellStyle name="Followed Hyperlink" xfId="10887" builtinId="9" hidden="1"/>
    <cellStyle name="Followed Hyperlink" xfId="10889" builtinId="9" hidden="1"/>
    <cellStyle name="Followed Hyperlink" xfId="10891" builtinId="9" hidden="1"/>
    <cellStyle name="Followed Hyperlink" xfId="10893" builtinId="9" hidden="1"/>
    <cellStyle name="Followed Hyperlink" xfId="10895" builtinId="9" hidden="1"/>
    <cellStyle name="Followed Hyperlink" xfId="10897" builtinId="9" hidden="1"/>
    <cellStyle name="Followed Hyperlink" xfId="10899" builtinId="9" hidden="1"/>
    <cellStyle name="Followed Hyperlink" xfId="10901" builtinId="9" hidden="1"/>
    <cellStyle name="Followed Hyperlink" xfId="10903" builtinId="9" hidden="1"/>
    <cellStyle name="Followed Hyperlink" xfId="10905" builtinId="9" hidden="1"/>
    <cellStyle name="Followed Hyperlink" xfId="10907" builtinId="9" hidden="1"/>
    <cellStyle name="Followed Hyperlink" xfId="10909" builtinId="9" hidden="1"/>
    <cellStyle name="Followed Hyperlink" xfId="10911" builtinId="9" hidden="1"/>
    <cellStyle name="Followed Hyperlink" xfId="10913" builtinId="9" hidden="1"/>
    <cellStyle name="Followed Hyperlink" xfId="10915" builtinId="9" hidden="1"/>
    <cellStyle name="Followed Hyperlink" xfId="10917" builtinId="9" hidden="1"/>
    <cellStyle name="Followed Hyperlink" xfId="10919" builtinId="9" hidden="1"/>
    <cellStyle name="Followed Hyperlink" xfId="10921" builtinId="9" hidden="1"/>
    <cellStyle name="Followed Hyperlink" xfId="10923" builtinId="9" hidden="1"/>
    <cellStyle name="Followed Hyperlink" xfId="10925" builtinId="9" hidden="1"/>
    <cellStyle name="Followed Hyperlink" xfId="10927" builtinId="9" hidden="1"/>
    <cellStyle name="Followed Hyperlink" xfId="10929" builtinId="9" hidden="1"/>
    <cellStyle name="Followed Hyperlink" xfId="10931" builtinId="9" hidden="1"/>
    <cellStyle name="Followed Hyperlink" xfId="10933" builtinId="9" hidden="1"/>
    <cellStyle name="Followed Hyperlink" xfId="10935" builtinId="9" hidden="1"/>
    <cellStyle name="Followed Hyperlink" xfId="10937" builtinId="9" hidden="1"/>
    <cellStyle name="Followed Hyperlink" xfId="10939" builtinId="9" hidden="1"/>
    <cellStyle name="Followed Hyperlink" xfId="10941" builtinId="9" hidden="1"/>
    <cellStyle name="Followed Hyperlink" xfId="10943" builtinId="9" hidden="1"/>
    <cellStyle name="Followed Hyperlink" xfId="10945" builtinId="9" hidden="1"/>
    <cellStyle name="Followed Hyperlink" xfId="10947" builtinId="9" hidden="1"/>
    <cellStyle name="Followed Hyperlink" xfId="10949" builtinId="9" hidden="1"/>
    <cellStyle name="Followed Hyperlink" xfId="10951" builtinId="9" hidden="1"/>
    <cellStyle name="Followed Hyperlink" xfId="10953" builtinId="9" hidden="1"/>
    <cellStyle name="Followed Hyperlink" xfId="10955" builtinId="9" hidden="1"/>
    <cellStyle name="Followed Hyperlink" xfId="10957" builtinId="9" hidden="1"/>
    <cellStyle name="Followed Hyperlink" xfId="10959" builtinId="9" hidden="1"/>
    <cellStyle name="Followed Hyperlink" xfId="10961" builtinId="9" hidden="1"/>
    <cellStyle name="Followed Hyperlink" xfId="10963" builtinId="9" hidden="1"/>
    <cellStyle name="Followed Hyperlink" xfId="10965" builtinId="9" hidden="1"/>
    <cellStyle name="Followed Hyperlink" xfId="10967" builtinId="9" hidden="1"/>
    <cellStyle name="Followed Hyperlink" xfId="10969" builtinId="9" hidden="1"/>
    <cellStyle name="Followed Hyperlink" xfId="10971" builtinId="9" hidden="1"/>
    <cellStyle name="Followed Hyperlink" xfId="10973" builtinId="9" hidden="1"/>
    <cellStyle name="Followed Hyperlink" xfId="10975" builtinId="9" hidden="1"/>
    <cellStyle name="Followed Hyperlink" xfId="10977" builtinId="9" hidden="1"/>
    <cellStyle name="Followed Hyperlink" xfId="10979" builtinId="9" hidden="1"/>
    <cellStyle name="Followed Hyperlink" xfId="10981" builtinId="9" hidden="1"/>
    <cellStyle name="Followed Hyperlink" xfId="10983" builtinId="9" hidden="1"/>
    <cellStyle name="Followed Hyperlink" xfId="10985" builtinId="9" hidden="1"/>
    <cellStyle name="Followed Hyperlink" xfId="10987" builtinId="9" hidden="1"/>
    <cellStyle name="Followed Hyperlink" xfId="10989" builtinId="9" hidden="1"/>
    <cellStyle name="Followed Hyperlink" xfId="10991" builtinId="9" hidden="1"/>
    <cellStyle name="Followed Hyperlink" xfId="10993" builtinId="9" hidden="1"/>
    <cellStyle name="Followed Hyperlink" xfId="10995" builtinId="9" hidden="1"/>
    <cellStyle name="Followed Hyperlink" xfId="10997" builtinId="9" hidden="1"/>
    <cellStyle name="Followed Hyperlink" xfId="10999" builtinId="9" hidden="1"/>
    <cellStyle name="Followed Hyperlink" xfId="11001" builtinId="9" hidden="1"/>
    <cellStyle name="Followed Hyperlink" xfId="11003" builtinId="9" hidden="1"/>
    <cellStyle name="Followed Hyperlink" xfId="11005" builtinId="9" hidden="1"/>
    <cellStyle name="Followed Hyperlink" xfId="11007" builtinId="9" hidden="1"/>
    <cellStyle name="Followed Hyperlink" xfId="11009" builtinId="9" hidden="1"/>
    <cellStyle name="Followed Hyperlink" xfId="11011" builtinId="9" hidden="1"/>
    <cellStyle name="Followed Hyperlink" xfId="11013" builtinId="9" hidden="1"/>
    <cellStyle name="Followed Hyperlink" xfId="11015" builtinId="9" hidden="1"/>
    <cellStyle name="Followed Hyperlink" xfId="11017" builtinId="9" hidden="1"/>
    <cellStyle name="Followed Hyperlink" xfId="11019" builtinId="9" hidden="1"/>
    <cellStyle name="Followed Hyperlink" xfId="11021" builtinId="9" hidden="1"/>
    <cellStyle name="Followed Hyperlink" xfId="11023" builtinId="9" hidden="1"/>
    <cellStyle name="Followed Hyperlink" xfId="11025" builtinId="9" hidden="1"/>
    <cellStyle name="Followed Hyperlink" xfId="11027" builtinId="9" hidden="1"/>
    <cellStyle name="Followed Hyperlink" xfId="11029" builtinId="9" hidden="1"/>
    <cellStyle name="Followed Hyperlink" xfId="11031" builtinId="9" hidden="1"/>
    <cellStyle name="Followed Hyperlink" xfId="11033" builtinId="9" hidden="1"/>
    <cellStyle name="Followed Hyperlink" xfId="11035" builtinId="9" hidden="1"/>
    <cellStyle name="Followed Hyperlink" xfId="11037" builtinId="9" hidden="1"/>
    <cellStyle name="Followed Hyperlink" xfId="11039" builtinId="9" hidden="1"/>
    <cellStyle name="Followed Hyperlink" xfId="11041" builtinId="9" hidden="1"/>
    <cellStyle name="Followed Hyperlink" xfId="11043" builtinId="9" hidden="1"/>
    <cellStyle name="Followed Hyperlink" xfId="11045" builtinId="9" hidden="1"/>
    <cellStyle name="Followed Hyperlink" xfId="11047" builtinId="9" hidden="1"/>
    <cellStyle name="Followed Hyperlink" xfId="11049" builtinId="9" hidden="1"/>
    <cellStyle name="Followed Hyperlink" xfId="11051" builtinId="9" hidden="1"/>
    <cellStyle name="Followed Hyperlink" xfId="11053" builtinId="9" hidden="1"/>
    <cellStyle name="Followed Hyperlink" xfId="11055" builtinId="9" hidden="1"/>
    <cellStyle name="Followed Hyperlink" xfId="11057" builtinId="9" hidden="1"/>
    <cellStyle name="Followed Hyperlink" xfId="11059" builtinId="9" hidden="1"/>
    <cellStyle name="Followed Hyperlink" xfId="11061" builtinId="9" hidden="1"/>
    <cellStyle name="Followed Hyperlink" xfId="11063" builtinId="9" hidden="1"/>
    <cellStyle name="Followed Hyperlink" xfId="11065" builtinId="9" hidden="1"/>
    <cellStyle name="Followed Hyperlink" xfId="11067" builtinId="9" hidden="1"/>
    <cellStyle name="Followed Hyperlink" xfId="11069" builtinId="9" hidden="1"/>
    <cellStyle name="Followed Hyperlink" xfId="11071" builtinId="9" hidden="1"/>
    <cellStyle name="Followed Hyperlink" xfId="11073" builtinId="9" hidden="1"/>
    <cellStyle name="Followed Hyperlink" xfId="11075" builtinId="9" hidden="1"/>
    <cellStyle name="Followed Hyperlink" xfId="11077" builtinId="9" hidden="1"/>
    <cellStyle name="Followed Hyperlink" xfId="11079" builtinId="9" hidden="1"/>
    <cellStyle name="Followed Hyperlink" xfId="11081" builtinId="9" hidden="1"/>
    <cellStyle name="Followed Hyperlink" xfId="11083" builtinId="9" hidden="1"/>
    <cellStyle name="Followed Hyperlink" xfId="11085" builtinId="9" hidden="1"/>
    <cellStyle name="Followed Hyperlink" xfId="11087" builtinId="9" hidden="1"/>
    <cellStyle name="Followed Hyperlink" xfId="11089" builtinId="9" hidden="1"/>
    <cellStyle name="Followed Hyperlink" xfId="11091" builtinId="9" hidden="1"/>
    <cellStyle name="Followed Hyperlink" xfId="11093" builtinId="9" hidden="1"/>
    <cellStyle name="Followed Hyperlink" xfId="11095" builtinId="9" hidden="1"/>
    <cellStyle name="Followed Hyperlink" xfId="11097" builtinId="9" hidden="1"/>
    <cellStyle name="Followed Hyperlink" xfId="11099" builtinId="9" hidden="1"/>
    <cellStyle name="Followed Hyperlink" xfId="11101" builtinId="9" hidden="1"/>
    <cellStyle name="Followed Hyperlink" xfId="11103" builtinId="9" hidden="1"/>
    <cellStyle name="Followed Hyperlink" xfId="11105" builtinId="9" hidden="1"/>
    <cellStyle name="Followed Hyperlink" xfId="11107" builtinId="9" hidden="1"/>
    <cellStyle name="Followed Hyperlink" xfId="11109" builtinId="9" hidden="1"/>
    <cellStyle name="Followed Hyperlink" xfId="11111" builtinId="9" hidden="1"/>
    <cellStyle name="Followed Hyperlink" xfId="11113" builtinId="9" hidden="1"/>
    <cellStyle name="Followed Hyperlink" xfId="11115" builtinId="9" hidden="1"/>
    <cellStyle name="Followed Hyperlink" xfId="11117" builtinId="9" hidden="1"/>
    <cellStyle name="Followed Hyperlink" xfId="11119" builtinId="9" hidden="1"/>
    <cellStyle name="Followed Hyperlink" xfId="11121" builtinId="9" hidden="1"/>
    <cellStyle name="Followed Hyperlink" xfId="11123" builtinId="9" hidden="1"/>
    <cellStyle name="Followed Hyperlink" xfId="11125" builtinId="9" hidden="1"/>
    <cellStyle name="Followed Hyperlink" xfId="11127" builtinId="9" hidden="1"/>
    <cellStyle name="Followed Hyperlink" xfId="11129" builtinId="9" hidden="1"/>
    <cellStyle name="Followed Hyperlink" xfId="11131" builtinId="9" hidden="1"/>
    <cellStyle name="Followed Hyperlink" xfId="11133" builtinId="9" hidden="1"/>
    <cellStyle name="Followed Hyperlink" xfId="11135" builtinId="9" hidden="1"/>
    <cellStyle name="Followed Hyperlink" xfId="11137" builtinId="9" hidden="1"/>
    <cellStyle name="Followed Hyperlink" xfId="11139" builtinId="9" hidden="1"/>
    <cellStyle name="Followed Hyperlink" xfId="11141" builtinId="9" hidden="1"/>
    <cellStyle name="Followed Hyperlink" xfId="11143" builtinId="9" hidden="1"/>
    <cellStyle name="Followed Hyperlink" xfId="11145" builtinId="9" hidden="1"/>
    <cellStyle name="Followed Hyperlink" xfId="11147" builtinId="9" hidden="1"/>
    <cellStyle name="Followed Hyperlink" xfId="11149" builtinId="9" hidden="1"/>
    <cellStyle name="Followed Hyperlink" xfId="11151" builtinId="9" hidden="1"/>
    <cellStyle name="Followed Hyperlink" xfId="11153" builtinId="9" hidden="1"/>
    <cellStyle name="Followed Hyperlink" xfId="11155" builtinId="9" hidden="1"/>
    <cellStyle name="Followed Hyperlink" xfId="11157" builtinId="9" hidden="1"/>
    <cellStyle name="Followed Hyperlink" xfId="11159" builtinId="9" hidden="1"/>
    <cellStyle name="Followed Hyperlink" xfId="11161" builtinId="9" hidden="1"/>
    <cellStyle name="Followed Hyperlink" xfId="11163" builtinId="9" hidden="1"/>
    <cellStyle name="Followed Hyperlink" xfId="11165" builtinId="9" hidden="1"/>
    <cellStyle name="Followed Hyperlink" xfId="11167" builtinId="9" hidden="1"/>
    <cellStyle name="Followed Hyperlink" xfId="11169" builtinId="9" hidden="1"/>
    <cellStyle name="Followed Hyperlink" xfId="11171" builtinId="9" hidden="1"/>
    <cellStyle name="Followed Hyperlink" xfId="11173" builtinId="9" hidden="1"/>
    <cellStyle name="Followed Hyperlink" xfId="11175" builtinId="9" hidden="1"/>
    <cellStyle name="Followed Hyperlink" xfId="11177" builtinId="9" hidden="1"/>
    <cellStyle name="Followed Hyperlink" xfId="11179" builtinId="9" hidden="1"/>
    <cellStyle name="Followed Hyperlink" xfId="11181" builtinId="9" hidden="1"/>
    <cellStyle name="Followed Hyperlink" xfId="11183" builtinId="9" hidden="1"/>
    <cellStyle name="Followed Hyperlink" xfId="11185" builtinId="9" hidden="1"/>
    <cellStyle name="Followed Hyperlink" xfId="11187" builtinId="9" hidden="1"/>
    <cellStyle name="Followed Hyperlink" xfId="11189" builtinId="9" hidden="1"/>
    <cellStyle name="Followed Hyperlink" xfId="11191" builtinId="9" hidden="1"/>
    <cellStyle name="Followed Hyperlink" xfId="11193" builtinId="9" hidden="1"/>
    <cellStyle name="Followed Hyperlink" xfId="11195" builtinId="9" hidden="1"/>
    <cellStyle name="Followed Hyperlink" xfId="11197" builtinId="9" hidden="1"/>
    <cellStyle name="Followed Hyperlink" xfId="11199" builtinId="9" hidden="1"/>
    <cellStyle name="Followed Hyperlink" xfId="11201" builtinId="9" hidden="1"/>
    <cellStyle name="Followed Hyperlink" xfId="11203" builtinId="9" hidden="1"/>
    <cellStyle name="Followed Hyperlink" xfId="11205" builtinId="9" hidden="1"/>
    <cellStyle name="Followed Hyperlink" xfId="11207" builtinId="9" hidden="1"/>
    <cellStyle name="Followed Hyperlink" xfId="11209" builtinId="9" hidden="1"/>
    <cellStyle name="Followed Hyperlink" xfId="11211" builtinId="9" hidden="1"/>
    <cellStyle name="Followed Hyperlink" xfId="11213" builtinId="9" hidden="1"/>
    <cellStyle name="Followed Hyperlink" xfId="11215" builtinId="9" hidden="1"/>
    <cellStyle name="Followed Hyperlink" xfId="11217" builtinId="9" hidden="1"/>
    <cellStyle name="Followed Hyperlink" xfId="11219" builtinId="9" hidden="1"/>
    <cellStyle name="Followed Hyperlink" xfId="11221" builtinId="9" hidden="1"/>
    <cellStyle name="Followed Hyperlink" xfId="11223" builtinId="9" hidden="1"/>
    <cellStyle name="Followed Hyperlink" xfId="11225" builtinId="9" hidden="1"/>
    <cellStyle name="Followed Hyperlink" xfId="11227" builtinId="9" hidden="1"/>
    <cellStyle name="Followed Hyperlink" xfId="11229" builtinId="9" hidden="1"/>
    <cellStyle name="Followed Hyperlink" xfId="11231" builtinId="9" hidden="1"/>
    <cellStyle name="Followed Hyperlink" xfId="11233" builtinId="9" hidden="1"/>
    <cellStyle name="Followed Hyperlink" xfId="11235" builtinId="9" hidden="1"/>
    <cellStyle name="Followed Hyperlink" xfId="11237" builtinId="9" hidden="1"/>
    <cellStyle name="Followed Hyperlink" xfId="11239" builtinId="9" hidden="1"/>
    <cellStyle name="Followed Hyperlink" xfId="11241" builtinId="9" hidden="1"/>
    <cellStyle name="Followed Hyperlink" xfId="11243" builtinId="9" hidden="1"/>
    <cellStyle name="Followed Hyperlink" xfId="11245" builtinId="9" hidden="1"/>
    <cellStyle name="Followed Hyperlink" xfId="11247" builtinId="9" hidden="1"/>
    <cellStyle name="Followed Hyperlink" xfId="11249" builtinId="9" hidden="1"/>
    <cellStyle name="Followed Hyperlink" xfId="11251" builtinId="9" hidden="1"/>
    <cellStyle name="Followed Hyperlink" xfId="11253" builtinId="9" hidden="1"/>
    <cellStyle name="Followed Hyperlink" xfId="11255" builtinId="9" hidden="1"/>
    <cellStyle name="Followed Hyperlink" xfId="11257" builtinId="9" hidden="1"/>
    <cellStyle name="Followed Hyperlink" xfId="11259" builtinId="9" hidden="1"/>
    <cellStyle name="Followed Hyperlink" xfId="11261" builtinId="9" hidden="1"/>
    <cellStyle name="Followed Hyperlink" xfId="11263" builtinId="9" hidden="1"/>
    <cellStyle name="Followed Hyperlink" xfId="11265" builtinId="9" hidden="1"/>
    <cellStyle name="Followed Hyperlink" xfId="11267" builtinId="9" hidden="1"/>
    <cellStyle name="Followed Hyperlink" xfId="11269" builtinId="9" hidden="1"/>
    <cellStyle name="Followed Hyperlink" xfId="11271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87" builtinId="9" hidden="1"/>
    <cellStyle name="Followed Hyperlink" xfId="11289" builtinId="9" hidden="1"/>
    <cellStyle name="Followed Hyperlink" xfId="11291" builtinId="9" hidden="1"/>
    <cellStyle name="Followed Hyperlink" xfId="11293" builtinId="9" hidden="1"/>
    <cellStyle name="Followed Hyperlink" xfId="11295" builtinId="9" hidden="1"/>
    <cellStyle name="Followed Hyperlink" xfId="11297" builtinId="9" hidden="1"/>
    <cellStyle name="Followed Hyperlink" xfId="11299" builtinId="9" hidden="1"/>
    <cellStyle name="Followed Hyperlink" xfId="11301" builtinId="9" hidden="1"/>
    <cellStyle name="Followed Hyperlink" xfId="11303" builtinId="9" hidden="1"/>
    <cellStyle name="Followed Hyperlink" xfId="11305" builtinId="9" hidden="1"/>
    <cellStyle name="Followed Hyperlink" xfId="11307" builtinId="9" hidden="1"/>
    <cellStyle name="Followed Hyperlink" xfId="11309" builtinId="9" hidden="1"/>
    <cellStyle name="Followed Hyperlink" xfId="11311" builtinId="9" hidden="1"/>
    <cellStyle name="Followed Hyperlink" xfId="11313" builtinId="9" hidden="1"/>
    <cellStyle name="Followed Hyperlink" xfId="11315" builtinId="9" hidden="1"/>
    <cellStyle name="Followed Hyperlink" xfId="11317" builtinId="9" hidden="1"/>
    <cellStyle name="Followed Hyperlink" xfId="11319" builtinId="9" hidden="1"/>
    <cellStyle name="Followed Hyperlink" xfId="11321" builtinId="9" hidden="1"/>
    <cellStyle name="Followed Hyperlink" xfId="11323" builtinId="9" hidden="1"/>
    <cellStyle name="Followed Hyperlink" xfId="11325" builtinId="9" hidden="1"/>
    <cellStyle name="Followed Hyperlink" xfId="11327" builtinId="9" hidden="1"/>
    <cellStyle name="Followed Hyperlink" xfId="11329" builtinId="9" hidden="1"/>
    <cellStyle name="Followed Hyperlink" xfId="11331" builtinId="9" hidden="1"/>
    <cellStyle name="Followed Hyperlink" xfId="11333" builtinId="9" hidden="1"/>
    <cellStyle name="Followed Hyperlink" xfId="11335" builtinId="9" hidden="1"/>
    <cellStyle name="Followed Hyperlink" xfId="11337" builtinId="9" hidden="1"/>
    <cellStyle name="Followed Hyperlink" xfId="11339" builtinId="9" hidden="1"/>
    <cellStyle name="Followed Hyperlink" xfId="11341" builtinId="9" hidden="1"/>
    <cellStyle name="Followed Hyperlink" xfId="11343" builtinId="9" hidden="1"/>
    <cellStyle name="Followed Hyperlink" xfId="11345" builtinId="9" hidden="1"/>
    <cellStyle name="Followed Hyperlink" xfId="11347" builtinId="9" hidden="1"/>
    <cellStyle name="Followed Hyperlink" xfId="11349" builtinId="9" hidden="1"/>
    <cellStyle name="Followed Hyperlink" xfId="11351" builtinId="9" hidden="1"/>
    <cellStyle name="Followed Hyperlink" xfId="11353" builtinId="9" hidden="1"/>
    <cellStyle name="Followed Hyperlink" xfId="11355" builtinId="9" hidden="1"/>
    <cellStyle name="Followed Hyperlink" xfId="11357" builtinId="9" hidden="1"/>
    <cellStyle name="Followed Hyperlink" xfId="11359" builtinId="9" hidden="1"/>
    <cellStyle name="Followed Hyperlink" xfId="11361" builtinId="9" hidden="1"/>
    <cellStyle name="Followed Hyperlink" xfId="11363" builtinId="9" hidden="1"/>
    <cellStyle name="Followed Hyperlink" xfId="11365" builtinId="9" hidden="1"/>
    <cellStyle name="Followed Hyperlink" xfId="11367" builtinId="9" hidden="1"/>
    <cellStyle name="Followed Hyperlink" xfId="11369" builtinId="9" hidden="1"/>
    <cellStyle name="Followed Hyperlink" xfId="11371" builtinId="9" hidden="1"/>
    <cellStyle name="Followed Hyperlink" xfId="11373" builtinId="9" hidden="1"/>
    <cellStyle name="Followed Hyperlink" xfId="11375" builtinId="9" hidden="1"/>
    <cellStyle name="Followed Hyperlink" xfId="11377" builtinId="9" hidden="1"/>
    <cellStyle name="Followed Hyperlink" xfId="11379" builtinId="9" hidden="1"/>
    <cellStyle name="Followed Hyperlink" xfId="11381" builtinId="9" hidden="1"/>
    <cellStyle name="Followed Hyperlink" xfId="11383" builtinId="9" hidden="1"/>
    <cellStyle name="Followed Hyperlink" xfId="11385" builtinId="9" hidden="1"/>
    <cellStyle name="Followed Hyperlink" xfId="11387" builtinId="9" hidden="1"/>
    <cellStyle name="Followed Hyperlink" xfId="11389" builtinId="9" hidden="1"/>
    <cellStyle name="Followed Hyperlink" xfId="11391" builtinId="9" hidden="1"/>
    <cellStyle name="Followed Hyperlink" xfId="11393" builtinId="9" hidden="1"/>
    <cellStyle name="Followed Hyperlink" xfId="11395" builtinId="9" hidden="1"/>
    <cellStyle name="Followed Hyperlink" xfId="11397" builtinId="9" hidden="1"/>
    <cellStyle name="Followed Hyperlink" xfId="11399" builtinId="9" hidden="1"/>
    <cellStyle name="Followed Hyperlink" xfId="11401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5" builtinId="9" hidden="1"/>
    <cellStyle name="Followed Hyperlink" xfId="11477" builtinId="9" hidden="1"/>
    <cellStyle name="Followed Hyperlink" xfId="11479" builtinId="9" hidden="1"/>
    <cellStyle name="Followed Hyperlink" xfId="11481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7" builtinId="9" hidden="1"/>
    <cellStyle name="Followed Hyperlink" xfId="11499" builtinId="9" hidden="1"/>
    <cellStyle name="Followed Hyperlink" xfId="11501" builtinId="9" hidden="1"/>
    <cellStyle name="Followed Hyperlink" xfId="11503" builtinId="9" hidden="1"/>
    <cellStyle name="Followed Hyperlink" xfId="11505" builtinId="9" hidden="1"/>
    <cellStyle name="Followed Hyperlink" xfId="11507" builtinId="9" hidden="1"/>
    <cellStyle name="Followed Hyperlink" xfId="11509" builtinId="9" hidden="1"/>
    <cellStyle name="Followed Hyperlink" xfId="11511" builtinId="9" hidden="1"/>
    <cellStyle name="Followed Hyperlink" xfId="11513" builtinId="9" hidden="1"/>
    <cellStyle name="Followed Hyperlink" xfId="11515" builtinId="9" hidden="1"/>
    <cellStyle name="Followed Hyperlink" xfId="11517" builtinId="9" hidden="1"/>
    <cellStyle name="Followed Hyperlink" xfId="11519" builtinId="9" hidden="1"/>
    <cellStyle name="Followed Hyperlink" xfId="11521" builtinId="9" hidden="1"/>
    <cellStyle name="Followed Hyperlink" xfId="11523" builtinId="9" hidden="1"/>
    <cellStyle name="Followed Hyperlink" xfId="11525" builtinId="9" hidden="1"/>
    <cellStyle name="Followed Hyperlink" xfId="11527" builtinId="9" hidden="1"/>
    <cellStyle name="Followed Hyperlink" xfId="11529" builtinId="9" hidden="1"/>
    <cellStyle name="Followed Hyperlink" xfId="11531" builtinId="9" hidden="1"/>
    <cellStyle name="Followed Hyperlink" xfId="11533" builtinId="9" hidden="1"/>
    <cellStyle name="Followed Hyperlink" xfId="11535" builtinId="9" hidden="1"/>
    <cellStyle name="Followed Hyperlink" xfId="11537" builtinId="9" hidden="1"/>
    <cellStyle name="Followed Hyperlink" xfId="11539" builtinId="9" hidden="1"/>
    <cellStyle name="Followed Hyperlink" xfId="11541" builtinId="9" hidden="1"/>
    <cellStyle name="Followed Hyperlink" xfId="11543" builtinId="9" hidden="1"/>
    <cellStyle name="Followed Hyperlink" xfId="11545" builtinId="9" hidden="1"/>
    <cellStyle name="Followed Hyperlink" xfId="11547" builtinId="9" hidden="1"/>
    <cellStyle name="Followed Hyperlink" xfId="11549" builtinId="9" hidden="1"/>
    <cellStyle name="Followed Hyperlink" xfId="11551" builtinId="9" hidden="1"/>
    <cellStyle name="Followed Hyperlink" xfId="11553" builtinId="9" hidden="1"/>
    <cellStyle name="Followed Hyperlink" xfId="11555" builtinId="9" hidden="1"/>
    <cellStyle name="Followed Hyperlink" xfId="11557" builtinId="9" hidden="1"/>
    <cellStyle name="Followed Hyperlink" xfId="11559" builtinId="9" hidden="1"/>
    <cellStyle name="Followed Hyperlink" xfId="11561" builtinId="9" hidden="1"/>
    <cellStyle name="Followed Hyperlink" xfId="11563" builtinId="9" hidden="1"/>
    <cellStyle name="Followed Hyperlink" xfId="11565" builtinId="9" hidden="1"/>
    <cellStyle name="Followed Hyperlink" xfId="11567" builtinId="9" hidden="1"/>
    <cellStyle name="Followed Hyperlink" xfId="11569" builtinId="9" hidden="1"/>
    <cellStyle name="Followed Hyperlink" xfId="11571" builtinId="9" hidden="1"/>
    <cellStyle name="Followed Hyperlink" xfId="11573" builtinId="9" hidden="1"/>
    <cellStyle name="Followed Hyperlink" xfId="11575" builtinId="9" hidden="1"/>
    <cellStyle name="Followed Hyperlink" xfId="11577" builtinId="9" hidden="1"/>
    <cellStyle name="Followed Hyperlink" xfId="11579" builtinId="9" hidden="1"/>
    <cellStyle name="Followed Hyperlink" xfId="11581" builtinId="9" hidden="1"/>
    <cellStyle name="Followed Hyperlink" xfId="11583" builtinId="9" hidden="1"/>
    <cellStyle name="Followed Hyperlink" xfId="11585" builtinId="9" hidden="1"/>
    <cellStyle name="Followed Hyperlink" xfId="11587" builtinId="9" hidden="1"/>
    <cellStyle name="Followed Hyperlink" xfId="11589" builtinId="9" hidden="1"/>
    <cellStyle name="Followed Hyperlink" xfId="11591" builtinId="9" hidden="1"/>
    <cellStyle name="Followed Hyperlink" xfId="11593" builtinId="9" hidden="1"/>
    <cellStyle name="Followed Hyperlink" xfId="11595" builtinId="9" hidden="1"/>
    <cellStyle name="Followed Hyperlink" xfId="11597" builtinId="9" hidden="1"/>
    <cellStyle name="Followed Hyperlink" xfId="11599" builtinId="9" hidden="1"/>
    <cellStyle name="Followed Hyperlink" xfId="11601" builtinId="9" hidden="1"/>
    <cellStyle name="Followed Hyperlink" xfId="11603" builtinId="9" hidden="1"/>
    <cellStyle name="Followed Hyperlink" xfId="11605" builtinId="9" hidden="1"/>
    <cellStyle name="Followed Hyperlink" xfId="11607" builtinId="9" hidden="1"/>
    <cellStyle name="Followed Hyperlink" xfId="11609" builtinId="9" hidden="1"/>
    <cellStyle name="Followed Hyperlink" xfId="11611" builtinId="9" hidden="1"/>
    <cellStyle name="Followed Hyperlink" xfId="11613" builtinId="9" hidden="1"/>
    <cellStyle name="Followed Hyperlink" xfId="11615" builtinId="9" hidden="1"/>
    <cellStyle name="Followed Hyperlink" xfId="11617" builtinId="9" hidden="1"/>
    <cellStyle name="Followed Hyperlink" xfId="11619" builtinId="9" hidden="1"/>
    <cellStyle name="Followed Hyperlink" xfId="11621" builtinId="9" hidden="1"/>
    <cellStyle name="Followed Hyperlink" xfId="11623" builtinId="9" hidden="1"/>
    <cellStyle name="Followed Hyperlink" xfId="11625" builtinId="9" hidden="1"/>
    <cellStyle name="Followed Hyperlink" xfId="11627" builtinId="9" hidden="1"/>
    <cellStyle name="Followed Hyperlink" xfId="11629" builtinId="9" hidden="1"/>
    <cellStyle name="Followed Hyperlink" xfId="11631" builtinId="9" hidden="1"/>
    <cellStyle name="Followed Hyperlink" xfId="11632" builtinId="9" hidden="1"/>
    <cellStyle name="Followed Hyperlink" xfId="11633" builtinId="9" hidden="1"/>
    <cellStyle name="Followed Hyperlink" xfId="11634" builtinId="9" hidden="1"/>
    <cellStyle name="Followed Hyperlink" xfId="11635" builtinId="9" hidden="1"/>
    <cellStyle name="Followed Hyperlink" xfId="11636" builtinId="9" hidden="1"/>
    <cellStyle name="Followed Hyperlink" xfId="11637" builtinId="9" hidden="1"/>
    <cellStyle name="Followed Hyperlink" xfId="11638" builtinId="9" hidden="1"/>
    <cellStyle name="Followed Hyperlink" xfId="11639" builtinId="9" hidden="1"/>
    <cellStyle name="Followed Hyperlink" xfId="11640" builtinId="9" hidden="1"/>
    <cellStyle name="Followed Hyperlink" xfId="11641" builtinId="9" hidden="1"/>
    <cellStyle name="Followed Hyperlink" xfId="11642" builtinId="9" hidden="1"/>
    <cellStyle name="Followed Hyperlink" xfId="11643" builtinId="9" hidden="1"/>
    <cellStyle name="Followed Hyperlink" xfId="11644" builtinId="9" hidden="1"/>
    <cellStyle name="Followed Hyperlink" xfId="11645" builtinId="9" hidden="1"/>
    <cellStyle name="Followed Hyperlink" xfId="11646" builtinId="9" hidden="1"/>
    <cellStyle name="Followed Hyperlink" xfId="11647" builtinId="9" hidden="1"/>
    <cellStyle name="Followed Hyperlink" xfId="11648" builtinId="9" hidden="1"/>
    <cellStyle name="Followed Hyperlink" xfId="11649" builtinId="9" hidden="1"/>
    <cellStyle name="Followed Hyperlink" xfId="11650" builtinId="9" hidden="1"/>
    <cellStyle name="Followed Hyperlink" xfId="11651" builtinId="9" hidden="1"/>
    <cellStyle name="Followed Hyperlink" xfId="11652" builtinId="9" hidden="1"/>
    <cellStyle name="Followed Hyperlink" xfId="11653" builtinId="9" hidden="1"/>
    <cellStyle name="Followed Hyperlink" xfId="11654" builtinId="9" hidden="1"/>
    <cellStyle name="Followed Hyperlink" xfId="11655" builtinId="9" hidden="1"/>
    <cellStyle name="Followed Hyperlink" xfId="11656" builtinId="9" hidden="1"/>
    <cellStyle name="Followed Hyperlink" xfId="11657" builtinId="9" hidden="1"/>
    <cellStyle name="Followed Hyperlink" xfId="11658" builtinId="9" hidden="1"/>
    <cellStyle name="Followed Hyperlink" xfId="11659" builtinId="9" hidden="1"/>
    <cellStyle name="Followed Hyperlink" xfId="11660" builtinId="9" hidden="1"/>
    <cellStyle name="Followed Hyperlink" xfId="11661" builtinId="9" hidden="1"/>
    <cellStyle name="Followed Hyperlink" xfId="11662" builtinId="9" hidden="1"/>
    <cellStyle name="Followed Hyperlink" xfId="11663" builtinId="9" hidden="1"/>
    <cellStyle name="Followed Hyperlink" xfId="11664" builtinId="9" hidden="1"/>
    <cellStyle name="Followed Hyperlink" xfId="11665" builtinId="9" hidden="1"/>
    <cellStyle name="Followed Hyperlink" xfId="11666" builtinId="9" hidden="1"/>
    <cellStyle name="Followed Hyperlink" xfId="11667" builtinId="9" hidden="1"/>
    <cellStyle name="Followed Hyperlink" xfId="11668" builtinId="9" hidden="1"/>
    <cellStyle name="Followed Hyperlink" xfId="11669" builtinId="9" hidden="1"/>
    <cellStyle name="Followed Hyperlink" xfId="11670" builtinId="9" hidden="1"/>
    <cellStyle name="Followed Hyperlink" xfId="11671" builtinId="9" hidden="1"/>
    <cellStyle name="Followed Hyperlink" xfId="11672" builtinId="9" hidden="1"/>
    <cellStyle name="Followed Hyperlink" xfId="11673" builtinId="9" hidden="1"/>
    <cellStyle name="Followed Hyperlink" xfId="11674" builtinId="9" hidden="1"/>
    <cellStyle name="Followed Hyperlink" xfId="11675" builtinId="9" hidden="1"/>
    <cellStyle name="Followed Hyperlink" xfId="11676" builtinId="9" hidden="1"/>
    <cellStyle name="Followed Hyperlink" xfId="11677" builtinId="9" hidden="1"/>
    <cellStyle name="Followed Hyperlink" xfId="11678" builtinId="9" hidden="1"/>
    <cellStyle name="Followed Hyperlink" xfId="11679" builtinId="9" hidden="1"/>
    <cellStyle name="Followed Hyperlink" xfId="11680" builtinId="9" hidden="1"/>
    <cellStyle name="Followed Hyperlink" xfId="11681" builtinId="9" hidden="1"/>
    <cellStyle name="Followed Hyperlink" xfId="11682" builtinId="9" hidden="1"/>
    <cellStyle name="Followed Hyperlink" xfId="11683" builtinId="9" hidden="1"/>
    <cellStyle name="Followed Hyperlink" xfId="11684" builtinId="9" hidden="1"/>
    <cellStyle name="Followed Hyperlink" xfId="11685" builtinId="9" hidden="1"/>
    <cellStyle name="Followed Hyperlink" xfId="11686" builtinId="9" hidden="1"/>
    <cellStyle name="Followed Hyperlink" xfId="11687" builtinId="9" hidden="1"/>
    <cellStyle name="Followed Hyperlink" xfId="11688" builtinId="9" hidden="1"/>
    <cellStyle name="Followed Hyperlink" xfId="11689" builtinId="9" hidden="1"/>
    <cellStyle name="Followed Hyperlink" xfId="11690" builtinId="9" hidden="1"/>
    <cellStyle name="Followed Hyperlink" xfId="11691" builtinId="9" hidden="1"/>
    <cellStyle name="Followed Hyperlink" xfId="11692" builtinId="9" hidden="1"/>
    <cellStyle name="Followed Hyperlink" xfId="11693" builtinId="9" hidden="1"/>
    <cellStyle name="Followed Hyperlink" xfId="11694" builtinId="9" hidden="1"/>
    <cellStyle name="Followed Hyperlink" xfId="11695" builtinId="9" hidden="1"/>
    <cellStyle name="Followed Hyperlink" xfId="11696" builtinId="9" hidden="1"/>
    <cellStyle name="Followed Hyperlink" xfId="11697" builtinId="9" hidden="1"/>
    <cellStyle name="Followed Hyperlink" xfId="11698" builtinId="9" hidden="1"/>
    <cellStyle name="Followed Hyperlink" xfId="11699" builtinId="9" hidden="1"/>
    <cellStyle name="Followed Hyperlink" xfId="11700" builtinId="9" hidden="1"/>
    <cellStyle name="Followed Hyperlink" xfId="11701" builtinId="9" hidden="1"/>
    <cellStyle name="Followed Hyperlink" xfId="11702" builtinId="9" hidden="1"/>
    <cellStyle name="Followed Hyperlink" xfId="11703" builtinId="9" hidden="1"/>
    <cellStyle name="Followed Hyperlink" xfId="11704" builtinId="9" hidden="1"/>
    <cellStyle name="Followed Hyperlink" xfId="11705" builtinId="9" hidden="1"/>
    <cellStyle name="Followed Hyperlink" xfId="11706" builtinId="9" hidden="1"/>
    <cellStyle name="Followed Hyperlink" xfId="11707" builtinId="9" hidden="1"/>
    <cellStyle name="Followed Hyperlink" xfId="11708" builtinId="9" hidden="1"/>
    <cellStyle name="Followed Hyperlink" xfId="11709" builtinId="9" hidden="1"/>
    <cellStyle name="Followed Hyperlink" xfId="11710" builtinId="9" hidden="1"/>
    <cellStyle name="Followed Hyperlink" xfId="11711" builtinId="9" hidden="1"/>
    <cellStyle name="Followed Hyperlink" xfId="11712" builtinId="9" hidden="1"/>
    <cellStyle name="Followed Hyperlink" xfId="11713" builtinId="9" hidden="1"/>
    <cellStyle name="Followed Hyperlink" xfId="11714" builtinId="9" hidden="1"/>
    <cellStyle name="Followed Hyperlink" xfId="11715" builtinId="9" hidden="1"/>
    <cellStyle name="Followed Hyperlink" xfId="11716" builtinId="9" hidden="1"/>
    <cellStyle name="Followed Hyperlink" xfId="11717" builtinId="9" hidden="1"/>
    <cellStyle name="Followed Hyperlink" xfId="11718" builtinId="9" hidden="1"/>
    <cellStyle name="Followed Hyperlink" xfId="11719" builtinId="9" hidden="1"/>
    <cellStyle name="Followed Hyperlink" xfId="11720" builtinId="9" hidden="1"/>
    <cellStyle name="Followed Hyperlink" xfId="11721" builtinId="9" hidden="1"/>
    <cellStyle name="Followed Hyperlink" xfId="11722" builtinId="9" hidden="1"/>
    <cellStyle name="Followed Hyperlink" xfId="11723" builtinId="9" hidden="1"/>
    <cellStyle name="Followed Hyperlink" xfId="11724" builtinId="9" hidden="1"/>
    <cellStyle name="Followed Hyperlink" xfId="11725" builtinId="9" hidden="1"/>
    <cellStyle name="Followed Hyperlink" xfId="11726" builtinId="9" hidden="1"/>
    <cellStyle name="Followed Hyperlink" xfId="11727" builtinId="9" hidden="1"/>
    <cellStyle name="Followed Hyperlink" xfId="11728" builtinId="9" hidden="1"/>
    <cellStyle name="Followed Hyperlink" xfId="11729" builtinId="9" hidden="1"/>
    <cellStyle name="Followed Hyperlink" xfId="11730" builtinId="9" hidden="1"/>
    <cellStyle name="Followed Hyperlink" xfId="11731" builtinId="9" hidden="1"/>
    <cellStyle name="Followed Hyperlink" xfId="11732" builtinId="9" hidden="1"/>
    <cellStyle name="Followed Hyperlink" xfId="11733" builtinId="9" hidden="1"/>
    <cellStyle name="Followed Hyperlink" xfId="11734" builtinId="9" hidden="1"/>
    <cellStyle name="Followed Hyperlink" xfId="11735" builtinId="9" hidden="1"/>
    <cellStyle name="Followed Hyperlink" xfId="11736" builtinId="9" hidden="1"/>
    <cellStyle name="Followed Hyperlink" xfId="11737" builtinId="9" hidden="1"/>
    <cellStyle name="Followed Hyperlink" xfId="11738" builtinId="9" hidden="1"/>
    <cellStyle name="Followed Hyperlink" xfId="11739" builtinId="9" hidden="1"/>
    <cellStyle name="Followed Hyperlink" xfId="11740" builtinId="9" hidden="1"/>
    <cellStyle name="Followed Hyperlink" xfId="11741" builtinId="9" hidden="1"/>
    <cellStyle name="Followed Hyperlink" xfId="11742" builtinId="9" hidden="1"/>
    <cellStyle name="Followed Hyperlink" xfId="11743" builtinId="9" hidden="1"/>
    <cellStyle name="Followed Hyperlink" xfId="11744" builtinId="9" hidden="1"/>
    <cellStyle name="Followed Hyperlink" xfId="11745" builtinId="9" hidden="1"/>
    <cellStyle name="Followed Hyperlink" xfId="11746" builtinId="9" hidden="1"/>
    <cellStyle name="Followed Hyperlink" xfId="11747" builtinId="9" hidden="1"/>
    <cellStyle name="Followed Hyperlink" xfId="11748" builtinId="9" hidden="1"/>
    <cellStyle name="Followed Hyperlink" xfId="11749" builtinId="9" hidden="1"/>
    <cellStyle name="Followed Hyperlink" xfId="11750" builtinId="9" hidden="1"/>
    <cellStyle name="Followed Hyperlink" xfId="11751" builtinId="9" hidden="1"/>
    <cellStyle name="Followed Hyperlink" xfId="11752" builtinId="9" hidden="1"/>
    <cellStyle name="Followed Hyperlink" xfId="11753" builtinId="9" hidden="1"/>
    <cellStyle name="Followed Hyperlink" xfId="11754" builtinId="9" hidden="1"/>
    <cellStyle name="Followed Hyperlink" xfId="11755" builtinId="9" hidden="1"/>
    <cellStyle name="Followed Hyperlink" xfId="11756" builtinId="9" hidden="1"/>
    <cellStyle name="Followed Hyperlink" xfId="11757" builtinId="9" hidden="1"/>
    <cellStyle name="Followed Hyperlink" xfId="11758" builtinId="9" hidden="1"/>
    <cellStyle name="Followed Hyperlink" xfId="11759" builtinId="9" hidden="1"/>
    <cellStyle name="Followed Hyperlink" xfId="11760" builtinId="9" hidden="1"/>
    <cellStyle name="Followed Hyperlink" xfId="11761" builtinId="9" hidden="1"/>
    <cellStyle name="Followed Hyperlink" xfId="11762" builtinId="9" hidden="1"/>
    <cellStyle name="Followed Hyperlink" xfId="11763" builtinId="9" hidden="1"/>
    <cellStyle name="Followed Hyperlink" xfId="11764" builtinId="9" hidden="1"/>
    <cellStyle name="Followed Hyperlink" xfId="11765" builtinId="9" hidden="1"/>
    <cellStyle name="Followed Hyperlink" xfId="11766" builtinId="9" hidden="1"/>
    <cellStyle name="Followed Hyperlink" xfId="11767" builtinId="9" hidden="1"/>
    <cellStyle name="Followed Hyperlink" xfId="11768" builtinId="9" hidden="1"/>
    <cellStyle name="Followed Hyperlink" xfId="11769" builtinId="9" hidden="1"/>
    <cellStyle name="Followed Hyperlink" xfId="11770" builtinId="9" hidden="1"/>
    <cellStyle name="Followed Hyperlink" xfId="11771" builtinId="9" hidden="1"/>
    <cellStyle name="Followed Hyperlink" xfId="11772" builtinId="9" hidden="1"/>
    <cellStyle name="Followed Hyperlink" xfId="11773" builtinId="9" hidden="1"/>
    <cellStyle name="Followed Hyperlink" xfId="11774" builtinId="9" hidden="1"/>
    <cellStyle name="Followed Hyperlink" xfId="11775" builtinId="9" hidden="1"/>
    <cellStyle name="Followed Hyperlink" xfId="11776" builtinId="9" hidden="1"/>
    <cellStyle name="Followed Hyperlink" xfId="11777" builtinId="9" hidden="1"/>
    <cellStyle name="Followed Hyperlink" xfId="11778" builtinId="9" hidden="1"/>
    <cellStyle name="Followed Hyperlink" xfId="11779" builtinId="9" hidden="1"/>
    <cellStyle name="Followed Hyperlink" xfId="11780" builtinId="9" hidden="1"/>
    <cellStyle name="Followed Hyperlink" xfId="11781" builtinId="9" hidden="1"/>
    <cellStyle name="Followed Hyperlink" xfId="11782" builtinId="9" hidden="1"/>
    <cellStyle name="Followed Hyperlink" xfId="11783" builtinId="9" hidden="1"/>
    <cellStyle name="Followed Hyperlink" xfId="11784" builtinId="9" hidden="1"/>
    <cellStyle name="Followed Hyperlink" xfId="11785" builtinId="9" hidden="1"/>
    <cellStyle name="Followed Hyperlink" xfId="11786" builtinId="9" hidden="1"/>
    <cellStyle name="Followed Hyperlink" xfId="11787" builtinId="9" hidden="1"/>
    <cellStyle name="Followed Hyperlink" xfId="11788" builtinId="9" hidden="1"/>
    <cellStyle name="Followed Hyperlink" xfId="11789" builtinId="9" hidden="1"/>
    <cellStyle name="Followed Hyperlink" xfId="11790" builtinId="9" hidden="1"/>
    <cellStyle name="Followed Hyperlink" xfId="11791" builtinId="9" hidden="1"/>
    <cellStyle name="Followed Hyperlink" xfId="11792" builtinId="9" hidden="1"/>
    <cellStyle name="Followed Hyperlink" xfId="11793" builtinId="9" hidden="1"/>
    <cellStyle name="Followed Hyperlink" xfId="11794" builtinId="9" hidden="1"/>
    <cellStyle name="Followed Hyperlink" xfId="11795" builtinId="9" hidden="1"/>
    <cellStyle name="Followed Hyperlink" xfId="9599" builtinId="9" hidden="1"/>
    <cellStyle name="Followed Hyperlink" xfId="10474" builtinId="9" hidden="1"/>
    <cellStyle name="Followed Hyperlink" xfId="11797" builtinId="9" hidden="1"/>
    <cellStyle name="Followed Hyperlink" xfId="11799" builtinId="9" hidden="1"/>
    <cellStyle name="Followed Hyperlink" xfId="11801" builtinId="9" hidden="1"/>
    <cellStyle name="Followed Hyperlink" xfId="11803" builtinId="9" hidden="1"/>
    <cellStyle name="Followed Hyperlink" xfId="11805" builtinId="9" hidden="1"/>
    <cellStyle name="Followed Hyperlink" xfId="11807" builtinId="9" hidden="1"/>
    <cellStyle name="Followed Hyperlink" xfId="11809" builtinId="9" hidden="1"/>
    <cellStyle name="Followed Hyperlink" xfId="11811" builtinId="9" hidden="1"/>
    <cellStyle name="Followed Hyperlink" xfId="11813" builtinId="9" hidden="1"/>
    <cellStyle name="Followed Hyperlink" xfId="11815" builtinId="9" hidden="1"/>
    <cellStyle name="Followed Hyperlink" xfId="11817" builtinId="9" hidden="1"/>
    <cellStyle name="Followed Hyperlink" xfId="11819" builtinId="9" hidden="1"/>
    <cellStyle name="Followed Hyperlink" xfId="11821" builtinId="9" hidden="1"/>
    <cellStyle name="Followed Hyperlink" xfId="11823" builtinId="9" hidden="1"/>
    <cellStyle name="Followed Hyperlink" xfId="11825" builtinId="9" hidden="1"/>
    <cellStyle name="Followed Hyperlink" xfId="11827" builtinId="9" hidden="1"/>
    <cellStyle name="Followed Hyperlink" xfId="11829" builtinId="9" hidden="1"/>
    <cellStyle name="Followed Hyperlink" xfId="11831" builtinId="9" hidden="1"/>
    <cellStyle name="Followed Hyperlink" xfId="11833" builtinId="9" hidden="1"/>
    <cellStyle name="Followed Hyperlink" xfId="11835" builtinId="9" hidden="1"/>
    <cellStyle name="Followed Hyperlink" xfId="11837" builtinId="9" hidden="1"/>
    <cellStyle name="Followed Hyperlink" xfId="11839" builtinId="9" hidden="1"/>
    <cellStyle name="Followed Hyperlink" xfId="11841" builtinId="9" hidden="1"/>
    <cellStyle name="Followed Hyperlink" xfId="11843" builtinId="9" hidden="1"/>
    <cellStyle name="Followed Hyperlink" xfId="11845" builtinId="9" hidden="1"/>
    <cellStyle name="Followed Hyperlink" xfId="11847" builtinId="9" hidden="1"/>
    <cellStyle name="Followed Hyperlink" xfId="11849" builtinId="9" hidden="1"/>
    <cellStyle name="Followed Hyperlink" xfId="11851" builtinId="9" hidden="1"/>
    <cellStyle name="Followed Hyperlink" xfId="11853" builtinId="9" hidden="1"/>
    <cellStyle name="Followed Hyperlink" xfId="11855" builtinId="9" hidden="1"/>
    <cellStyle name="Followed Hyperlink" xfId="11857" builtinId="9" hidden="1"/>
    <cellStyle name="Followed Hyperlink" xfId="11859" builtinId="9" hidden="1"/>
    <cellStyle name="Followed Hyperlink" xfId="11861" builtinId="9" hidden="1"/>
    <cellStyle name="Followed Hyperlink" xfId="11863" builtinId="9" hidden="1"/>
    <cellStyle name="Followed Hyperlink" xfId="11865" builtinId="9" hidden="1"/>
    <cellStyle name="Followed Hyperlink" xfId="11867" builtinId="9" hidden="1"/>
    <cellStyle name="Followed Hyperlink" xfId="11869" builtinId="9" hidden="1"/>
    <cellStyle name="Followed Hyperlink" xfId="11871" builtinId="9" hidden="1"/>
    <cellStyle name="Followed Hyperlink" xfId="11873" builtinId="9" hidden="1"/>
    <cellStyle name="Followed Hyperlink" xfId="11875" builtinId="9" hidden="1"/>
    <cellStyle name="Followed Hyperlink" xfId="11877" builtinId="9" hidden="1"/>
    <cellStyle name="Followed Hyperlink" xfId="11879" builtinId="9" hidden="1"/>
    <cellStyle name="Followed Hyperlink" xfId="11881" builtinId="9" hidden="1"/>
    <cellStyle name="Followed Hyperlink" xfId="11883" builtinId="9" hidden="1"/>
    <cellStyle name="Followed Hyperlink" xfId="11885" builtinId="9" hidden="1"/>
    <cellStyle name="Followed Hyperlink" xfId="11887" builtinId="9" hidden="1"/>
    <cellStyle name="Followed Hyperlink" xfId="11889" builtinId="9" hidden="1"/>
    <cellStyle name="Followed Hyperlink" xfId="11891" builtinId="9" hidden="1"/>
    <cellStyle name="Followed Hyperlink" xfId="11893" builtinId="9" hidden="1"/>
    <cellStyle name="Followed Hyperlink" xfId="11895" builtinId="9" hidden="1"/>
    <cellStyle name="Followed Hyperlink" xfId="11897" builtinId="9" hidden="1"/>
    <cellStyle name="Followed Hyperlink" xfId="11899" builtinId="9" hidden="1"/>
    <cellStyle name="Followed Hyperlink" xfId="11901" builtinId="9" hidden="1"/>
    <cellStyle name="Followed Hyperlink" xfId="11903" builtinId="9" hidden="1"/>
    <cellStyle name="Followed Hyperlink" xfId="11905" builtinId="9" hidden="1"/>
    <cellStyle name="Followed Hyperlink" xfId="11907" builtinId="9" hidden="1"/>
    <cellStyle name="Followed Hyperlink" xfId="11909" builtinId="9" hidden="1"/>
    <cellStyle name="Followed Hyperlink" xfId="11911" builtinId="9" hidden="1"/>
    <cellStyle name="Followed Hyperlink" xfId="11913" builtinId="9" hidden="1"/>
    <cellStyle name="Followed Hyperlink" xfId="11915" builtinId="9" hidden="1"/>
    <cellStyle name="Followed Hyperlink" xfId="11917" builtinId="9" hidden="1"/>
    <cellStyle name="Followed Hyperlink" xfId="11919" builtinId="9" hidden="1"/>
    <cellStyle name="Followed Hyperlink" xfId="11921" builtinId="9" hidden="1"/>
    <cellStyle name="Followed Hyperlink" xfId="11923" builtinId="9" hidden="1"/>
    <cellStyle name="Followed Hyperlink" xfId="11925" builtinId="9" hidden="1"/>
    <cellStyle name="Followed Hyperlink" xfId="11927" builtinId="9" hidden="1"/>
    <cellStyle name="Followed Hyperlink" xfId="11929" builtinId="9" hidden="1"/>
    <cellStyle name="Followed Hyperlink" xfId="11931" builtinId="9" hidden="1"/>
    <cellStyle name="Followed Hyperlink" xfId="11933" builtinId="9" hidden="1"/>
    <cellStyle name="Followed Hyperlink" xfId="11935" builtinId="9" hidden="1"/>
    <cellStyle name="Followed Hyperlink" xfId="11937" builtinId="9" hidden="1"/>
    <cellStyle name="Followed Hyperlink" xfId="11939" builtinId="9" hidden="1"/>
    <cellStyle name="Followed Hyperlink" xfId="11941" builtinId="9" hidden="1"/>
    <cellStyle name="Followed Hyperlink" xfId="11943" builtinId="9" hidden="1"/>
    <cellStyle name="Followed Hyperlink" xfId="11945" builtinId="9" hidden="1"/>
    <cellStyle name="Followed Hyperlink" xfId="11947" builtinId="9" hidden="1"/>
    <cellStyle name="Followed Hyperlink" xfId="11949" builtinId="9" hidden="1"/>
    <cellStyle name="Followed Hyperlink" xfId="11951" builtinId="9" hidden="1"/>
    <cellStyle name="Followed Hyperlink" xfId="11953" builtinId="9" hidden="1"/>
    <cellStyle name="Followed Hyperlink" xfId="11955" builtinId="9" hidden="1"/>
    <cellStyle name="Followed Hyperlink" xfId="11957" builtinId="9" hidden="1"/>
    <cellStyle name="Followed Hyperlink" xfId="11959" builtinId="9" hidden="1"/>
    <cellStyle name="Followed Hyperlink" xfId="11961" builtinId="9" hidden="1"/>
    <cellStyle name="Followed Hyperlink" xfId="11963" builtinId="9" hidden="1"/>
    <cellStyle name="Followed Hyperlink" xfId="11965" builtinId="9" hidden="1"/>
    <cellStyle name="Followed Hyperlink" xfId="11967" builtinId="9" hidden="1"/>
    <cellStyle name="Followed Hyperlink" xfId="11969" builtinId="9" hidden="1"/>
    <cellStyle name="Followed Hyperlink" xfId="11971" builtinId="9" hidden="1"/>
    <cellStyle name="Followed Hyperlink" xfId="11973" builtinId="9" hidden="1"/>
    <cellStyle name="Followed Hyperlink" xfId="11975" builtinId="9" hidden="1"/>
    <cellStyle name="Followed Hyperlink" xfId="11977" builtinId="9" hidden="1"/>
    <cellStyle name="Followed Hyperlink" xfId="11979" builtinId="9" hidden="1"/>
    <cellStyle name="Followed Hyperlink" xfId="11981" builtinId="9" hidden="1"/>
    <cellStyle name="Followed Hyperlink" xfId="11983" builtinId="9" hidden="1"/>
    <cellStyle name="Followed Hyperlink" xfId="11985" builtinId="9" hidden="1"/>
    <cellStyle name="Followed Hyperlink" xfId="11987" builtinId="9" hidden="1"/>
    <cellStyle name="Followed Hyperlink" xfId="11989" builtinId="9" hidden="1"/>
    <cellStyle name="Followed Hyperlink" xfId="11991" builtinId="9" hidden="1"/>
    <cellStyle name="Followed Hyperlink" xfId="11993" builtinId="9" hidden="1"/>
    <cellStyle name="Followed Hyperlink" xfId="11995" builtinId="9" hidden="1"/>
    <cellStyle name="Followed Hyperlink" xfId="11997" builtinId="9" hidden="1"/>
    <cellStyle name="Followed Hyperlink" xfId="11999" builtinId="9" hidden="1"/>
    <cellStyle name="Followed Hyperlink" xfId="12001" builtinId="9" hidden="1"/>
    <cellStyle name="Followed Hyperlink" xfId="12003" builtinId="9" hidden="1"/>
    <cellStyle name="Followed Hyperlink" xfId="12005" builtinId="9" hidden="1"/>
    <cellStyle name="Followed Hyperlink" xfId="12007" builtinId="9" hidden="1"/>
    <cellStyle name="Followed Hyperlink" xfId="12009" builtinId="9" hidden="1"/>
    <cellStyle name="Followed Hyperlink" xfId="12011" builtinId="9" hidden="1"/>
    <cellStyle name="Followed Hyperlink" xfId="12013" builtinId="9" hidden="1"/>
    <cellStyle name="Followed Hyperlink" xfId="12015" builtinId="9" hidden="1"/>
    <cellStyle name="Followed Hyperlink" xfId="12017" builtinId="9" hidden="1"/>
    <cellStyle name="Followed Hyperlink" xfId="12019" builtinId="9" hidden="1"/>
    <cellStyle name="Followed Hyperlink" xfId="12021" builtinId="9" hidden="1"/>
    <cellStyle name="Followed Hyperlink" xfId="12023" builtinId="9" hidden="1"/>
    <cellStyle name="Followed Hyperlink" xfId="12025" builtinId="9" hidden="1"/>
    <cellStyle name="Followed Hyperlink" xfId="12027" builtinId="9" hidden="1"/>
    <cellStyle name="Followed Hyperlink" xfId="12029" builtinId="9" hidden="1"/>
    <cellStyle name="Followed Hyperlink" xfId="12031" builtinId="9" hidden="1"/>
    <cellStyle name="Followed Hyperlink" xfId="12033" builtinId="9" hidden="1"/>
    <cellStyle name="Followed Hyperlink" xfId="12035" builtinId="9" hidden="1"/>
    <cellStyle name="Followed Hyperlink" xfId="12037" builtinId="9" hidden="1"/>
    <cellStyle name="Followed Hyperlink" xfId="12039" builtinId="9" hidden="1"/>
    <cellStyle name="Followed Hyperlink" xfId="12041" builtinId="9" hidden="1"/>
    <cellStyle name="Followed Hyperlink" xfId="12043" builtinId="9" hidden="1"/>
    <cellStyle name="Followed Hyperlink" xfId="12045" builtinId="9" hidden="1"/>
    <cellStyle name="Followed Hyperlink" xfId="12047" builtinId="9" hidden="1"/>
    <cellStyle name="Followed Hyperlink" xfId="12049" builtinId="9" hidden="1"/>
    <cellStyle name="Followed Hyperlink" xfId="12051" builtinId="9" hidden="1"/>
    <cellStyle name="Followed Hyperlink" xfId="12053" builtinId="9" hidden="1"/>
    <cellStyle name="Followed Hyperlink" xfId="12055" builtinId="9" hidden="1"/>
    <cellStyle name="Followed Hyperlink" xfId="12057" builtinId="9" hidden="1"/>
    <cellStyle name="Followed Hyperlink" xfId="12059" builtinId="9" hidden="1"/>
    <cellStyle name="Followed Hyperlink" xfId="12061" builtinId="9" hidden="1"/>
    <cellStyle name="Followed Hyperlink" xfId="12063" builtinId="9" hidden="1"/>
    <cellStyle name="Followed Hyperlink" xfId="12065" builtinId="9" hidden="1"/>
    <cellStyle name="Followed Hyperlink" xfId="12067" builtinId="9" hidden="1"/>
    <cellStyle name="Followed Hyperlink" xfId="12069" builtinId="9" hidden="1"/>
    <cellStyle name="Followed Hyperlink" xfId="12071" builtinId="9" hidden="1"/>
    <cellStyle name="Followed Hyperlink" xfId="12073" builtinId="9" hidden="1"/>
    <cellStyle name="Followed Hyperlink" xfId="12075" builtinId="9" hidden="1"/>
    <cellStyle name="Followed Hyperlink" xfId="12077" builtinId="9" hidden="1"/>
    <cellStyle name="Followed Hyperlink" xfId="12079" builtinId="9" hidden="1"/>
    <cellStyle name="Followed Hyperlink" xfId="12081" builtinId="9" hidden="1"/>
    <cellStyle name="Followed Hyperlink" xfId="12083" builtinId="9" hidden="1"/>
    <cellStyle name="Followed Hyperlink" xfId="12085" builtinId="9" hidden="1"/>
    <cellStyle name="Followed Hyperlink" xfId="12087" builtinId="9" hidden="1"/>
    <cellStyle name="Followed Hyperlink" xfId="12089" builtinId="9" hidden="1"/>
    <cellStyle name="Followed Hyperlink" xfId="12091" builtinId="9" hidden="1"/>
    <cellStyle name="Followed Hyperlink" xfId="12093" builtinId="9" hidden="1"/>
    <cellStyle name="Followed Hyperlink" xfId="12095" builtinId="9" hidden="1"/>
    <cellStyle name="Followed Hyperlink" xfId="12097" builtinId="9" hidden="1"/>
    <cellStyle name="Followed Hyperlink" xfId="12099" builtinId="9" hidden="1"/>
    <cellStyle name="Followed Hyperlink" xfId="12101" builtinId="9" hidden="1"/>
    <cellStyle name="Followed Hyperlink" xfId="12103" builtinId="9" hidden="1"/>
    <cellStyle name="Followed Hyperlink" xfId="12105" builtinId="9" hidden="1"/>
    <cellStyle name="Followed Hyperlink" xfId="12107" builtinId="9" hidden="1"/>
    <cellStyle name="Followed Hyperlink" xfId="12109" builtinId="9" hidden="1"/>
    <cellStyle name="Followed Hyperlink" xfId="12111" builtinId="9" hidden="1"/>
    <cellStyle name="Followed Hyperlink" xfId="12113" builtinId="9" hidden="1"/>
    <cellStyle name="Followed Hyperlink" xfId="12115" builtinId="9" hidden="1"/>
    <cellStyle name="Followed Hyperlink" xfId="12117" builtinId="9" hidden="1"/>
    <cellStyle name="Followed Hyperlink" xfId="12119" builtinId="9" hidden="1"/>
    <cellStyle name="Followed Hyperlink" xfId="12121" builtinId="9" hidden="1"/>
    <cellStyle name="Followed Hyperlink" xfId="12123" builtinId="9" hidden="1"/>
    <cellStyle name="Followed Hyperlink" xfId="12125" builtinId="9" hidden="1"/>
    <cellStyle name="Followed Hyperlink" xfId="12127" builtinId="9" hidden="1"/>
    <cellStyle name="Followed Hyperlink" xfId="12129" builtinId="9" hidden="1"/>
    <cellStyle name="Followed Hyperlink" xfId="12131" builtinId="9" hidden="1"/>
    <cellStyle name="Followed Hyperlink" xfId="12133" builtinId="9" hidden="1"/>
    <cellStyle name="Followed Hyperlink" xfId="12135" builtinId="9" hidden="1"/>
    <cellStyle name="Followed Hyperlink" xfId="12137" builtinId="9" hidden="1"/>
    <cellStyle name="Followed Hyperlink" xfId="12139" builtinId="9" hidden="1"/>
    <cellStyle name="Followed Hyperlink" xfId="12141" builtinId="9" hidden="1"/>
    <cellStyle name="Followed Hyperlink" xfId="12143" builtinId="9" hidden="1"/>
    <cellStyle name="Followed Hyperlink" xfId="12145" builtinId="9" hidden="1"/>
    <cellStyle name="Followed Hyperlink" xfId="12147" builtinId="9" hidden="1"/>
    <cellStyle name="Followed Hyperlink" xfId="12149" builtinId="9" hidden="1"/>
    <cellStyle name="Followed Hyperlink" xfId="12151" builtinId="9" hidden="1"/>
    <cellStyle name="Followed Hyperlink" xfId="12153" builtinId="9" hidden="1"/>
    <cellStyle name="Followed Hyperlink" xfId="12155" builtinId="9" hidden="1"/>
    <cellStyle name="Followed Hyperlink" xfId="12157" builtinId="9" hidden="1"/>
    <cellStyle name="Followed Hyperlink" xfId="12159" builtinId="9" hidden="1"/>
    <cellStyle name="Followed Hyperlink" xfId="12161" builtinId="9" hidden="1"/>
    <cellStyle name="Followed Hyperlink" xfId="12163" builtinId="9" hidden="1"/>
    <cellStyle name="Followed Hyperlink" xfId="12165" builtinId="9" hidden="1"/>
    <cellStyle name="Followed Hyperlink" xfId="12167" builtinId="9" hidden="1"/>
    <cellStyle name="Followed Hyperlink" xfId="12169" builtinId="9" hidden="1"/>
    <cellStyle name="Followed Hyperlink" xfId="12171" builtinId="9" hidden="1"/>
    <cellStyle name="Followed Hyperlink" xfId="12173" builtinId="9" hidden="1"/>
    <cellStyle name="Followed Hyperlink" xfId="12175" builtinId="9" hidden="1"/>
    <cellStyle name="Followed Hyperlink" xfId="12177" builtinId="9" hidden="1"/>
    <cellStyle name="Followed Hyperlink" xfId="12179" builtinId="9" hidden="1"/>
    <cellStyle name="Followed Hyperlink" xfId="12181" builtinId="9" hidden="1"/>
    <cellStyle name="Followed Hyperlink" xfId="12183" builtinId="9" hidden="1"/>
    <cellStyle name="Followed Hyperlink" xfId="12185" builtinId="9" hidden="1"/>
    <cellStyle name="Followed Hyperlink" xfId="12187" builtinId="9" hidden="1"/>
    <cellStyle name="Followed Hyperlink" xfId="12189" builtinId="9" hidden="1"/>
    <cellStyle name="Followed Hyperlink" xfId="12191" builtinId="9" hidden="1"/>
    <cellStyle name="Followed Hyperlink" xfId="12193" builtinId="9" hidden="1"/>
    <cellStyle name="Followed Hyperlink" xfId="12195" builtinId="9" hidden="1"/>
    <cellStyle name="Followed Hyperlink" xfId="12197" builtinId="9" hidden="1"/>
    <cellStyle name="Followed Hyperlink" xfId="12199" builtinId="9" hidden="1"/>
    <cellStyle name="Followed Hyperlink" xfId="12201" builtinId="9" hidden="1"/>
    <cellStyle name="Followed Hyperlink" xfId="12203" builtinId="9" hidden="1"/>
    <cellStyle name="Followed Hyperlink" xfId="12205" builtinId="9" hidden="1"/>
    <cellStyle name="Followed Hyperlink" xfId="12207" builtinId="9" hidden="1"/>
    <cellStyle name="Followed Hyperlink" xfId="12209" builtinId="9" hidden="1"/>
    <cellStyle name="Followed Hyperlink" xfId="12211" builtinId="9" hidden="1"/>
    <cellStyle name="Followed Hyperlink" xfId="12213" builtinId="9" hidden="1"/>
    <cellStyle name="Followed Hyperlink" xfId="12215" builtinId="9" hidden="1"/>
    <cellStyle name="Followed Hyperlink" xfId="12217" builtinId="9" hidden="1"/>
    <cellStyle name="Followed Hyperlink" xfId="12219" builtinId="9" hidden="1"/>
    <cellStyle name="Followed Hyperlink" xfId="12221" builtinId="9" hidden="1"/>
    <cellStyle name="Followed Hyperlink" xfId="12223" builtinId="9" hidden="1"/>
    <cellStyle name="Followed Hyperlink" xfId="12225" builtinId="9" hidden="1"/>
    <cellStyle name="Followed Hyperlink" xfId="12227" builtinId="9" hidden="1"/>
    <cellStyle name="Followed Hyperlink" xfId="12229" builtinId="9" hidden="1"/>
    <cellStyle name="Followed Hyperlink" xfId="12231" builtinId="9" hidden="1"/>
    <cellStyle name="Followed Hyperlink" xfId="12233" builtinId="9" hidden="1"/>
    <cellStyle name="Followed Hyperlink" xfId="12235" builtinId="9" hidden="1"/>
    <cellStyle name="Followed Hyperlink" xfId="12237" builtinId="9" hidden="1"/>
    <cellStyle name="Followed Hyperlink" xfId="12239" builtinId="9" hidden="1"/>
    <cellStyle name="Followed Hyperlink" xfId="12241" builtinId="9" hidden="1"/>
    <cellStyle name="Followed Hyperlink" xfId="12243" builtinId="9" hidden="1"/>
    <cellStyle name="Followed Hyperlink" xfId="12245" builtinId="9" hidden="1"/>
    <cellStyle name="Followed Hyperlink" xfId="12247" builtinId="9" hidden="1"/>
    <cellStyle name="Followed Hyperlink" xfId="12249" builtinId="9" hidden="1"/>
    <cellStyle name="Followed Hyperlink" xfId="12251" builtinId="9" hidden="1"/>
    <cellStyle name="Followed Hyperlink" xfId="12253" builtinId="9" hidden="1"/>
    <cellStyle name="Followed Hyperlink" xfId="12255" builtinId="9" hidden="1"/>
    <cellStyle name="Followed Hyperlink" xfId="12257" builtinId="9" hidden="1"/>
    <cellStyle name="Followed Hyperlink" xfId="12259" builtinId="9" hidden="1"/>
    <cellStyle name="Followed Hyperlink" xfId="12261" builtinId="9" hidden="1"/>
    <cellStyle name="Followed Hyperlink" xfId="12263" builtinId="9" hidden="1"/>
    <cellStyle name="Followed Hyperlink" xfId="12265" builtinId="9" hidden="1"/>
    <cellStyle name="Followed Hyperlink" xfId="12267" builtinId="9" hidden="1"/>
    <cellStyle name="Followed Hyperlink" xfId="12269" builtinId="9" hidden="1"/>
    <cellStyle name="Followed Hyperlink" xfId="12271" builtinId="9" hidden="1"/>
    <cellStyle name="Followed Hyperlink" xfId="12273" builtinId="9" hidden="1"/>
    <cellStyle name="Followed Hyperlink" xfId="12275" builtinId="9" hidden="1"/>
    <cellStyle name="Followed Hyperlink" xfId="12277" builtinId="9" hidden="1"/>
    <cellStyle name="Followed Hyperlink" xfId="12279" builtinId="9" hidden="1"/>
    <cellStyle name="Followed Hyperlink" xfId="12281" builtinId="9" hidden="1"/>
    <cellStyle name="Followed Hyperlink" xfId="12283" builtinId="9" hidden="1"/>
    <cellStyle name="Followed Hyperlink" xfId="12285" builtinId="9" hidden="1"/>
    <cellStyle name="Followed Hyperlink" xfId="12287" builtinId="9" hidden="1"/>
    <cellStyle name="Followed Hyperlink" xfId="12289" builtinId="9" hidden="1"/>
    <cellStyle name="Followed Hyperlink" xfId="12291" builtinId="9" hidden="1"/>
    <cellStyle name="Followed Hyperlink" xfId="12293" builtinId="9" hidden="1"/>
    <cellStyle name="Followed Hyperlink" xfId="12295" builtinId="9" hidden="1"/>
    <cellStyle name="Followed Hyperlink" xfId="12297" builtinId="9" hidden="1"/>
    <cellStyle name="Followed Hyperlink" xfId="12299" builtinId="9" hidden="1"/>
    <cellStyle name="Followed Hyperlink" xfId="12301" builtinId="9" hidden="1"/>
    <cellStyle name="Followed Hyperlink" xfId="12303" builtinId="9" hidden="1"/>
    <cellStyle name="Followed Hyperlink" xfId="12305" builtinId="9" hidden="1"/>
    <cellStyle name="Followed Hyperlink" xfId="12307" builtinId="9" hidden="1"/>
    <cellStyle name="Followed Hyperlink" xfId="12309" builtinId="9" hidden="1"/>
    <cellStyle name="Followed Hyperlink" xfId="12311" builtinId="9" hidden="1"/>
    <cellStyle name="Followed Hyperlink" xfId="12313" builtinId="9" hidden="1"/>
    <cellStyle name="Followed Hyperlink" xfId="12315" builtinId="9" hidden="1"/>
    <cellStyle name="Followed Hyperlink" xfId="12317" builtinId="9" hidden="1"/>
    <cellStyle name="Followed Hyperlink" xfId="12319" builtinId="9" hidden="1"/>
    <cellStyle name="Followed Hyperlink" xfId="12321" builtinId="9" hidden="1"/>
    <cellStyle name="Followed Hyperlink" xfId="12323" builtinId="9" hidden="1"/>
    <cellStyle name="Followed Hyperlink" xfId="12325" builtinId="9" hidden="1"/>
    <cellStyle name="Followed Hyperlink" xfId="12327" builtinId="9" hidden="1"/>
    <cellStyle name="Followed Hyperlink" xfId="12329" builtinId="9" hidden="1"/>
    <cellStyle name="Followed Hyperlink" xfId="12331" builtinId="9" hidden="1"/>
    <cellStyle name="Followed Hyperlink" xfId="12333" builtinId="9" hidden="1"/>
    <cellStyle name="Followed Hyperlink" xfId="12335" builtinId="9" hidden="1"/>
    <cellStyle name="Followed Hyperlink" xfId="12337" builtinId="9" hidden="1"/>
    <cellStyle name="Followed Hyperlink" xfId="12339" builtinId="9" hidden="1"/>
    <cellStyle name="Followed Hyperlink" xfId="12341" builtinId="9" hidden="1"/>
    <cellStyle name="Followed Hyperlink" xfId="12343" builtinId="9" hidden="1"/>
    <cellStyle name="Followed Hyperlink" xfId="12345" builtinId="9" hidden="1"/>
    <cellStyle name="Followed Hyperlink" xfId="12347" builtinId="9" hidden="1"/>
    <cellStyle name="Followed Hyperlink" xfId="12349" builtinId="9" hidden="1"/>
    <cellStyle name="Followed Hyperlink" xfId="12351" builtinId="9" hidden="1"/>
    <cellStyle name="Followed Hyperlink" xfId="12353" builtinId="9" hidden="1"/>
    <cellStyle name="Followed Hyperlink" xfId="12355" builtinId="9" hidden="1"/>
    <cellStyle name="Followed Hyperlink" xfId="12357" builtinId="9" hidden="1"/>
    <cellStyle name="Followed Hyperlink" xfId="12359" builtinId="9" hidden="1"/>
    <cellStyle name="Followed Hyperlink" xfId="12361" builtinId="9" hidden="1"/>
    <cellStyle name="Followed Hyperlink" xfId="12363" builtinId="9" hidden="1"/>
    <cellStyle name="Followed Hyperlink" xfId="12365" builtinId="9" hidden="1"/>
    <cellStyle name="Followed Hyperlink" xfId="12367" builtinId="9" hidden="1"/>
    <cellStyle name="Followed Hyperlink" xfId="12369" builtinId="9" hidden="1"/>
    <cellStyle name="Followed Hyperlink" xfId="12371" builtinId="9" hidden="1"/>
    <cellStyle name="Followed Hyperlink" xfId="12373" builtinId="9" hidden="1"/>
    <cellStyle name="Followed Hyperlink" xfId="12375" builtinId="9" hidden="1"/>
    <cellStyle name="Followed Hyperlink" xfId="12377" builtinId="9" hidden="1"/>
    <cellStyle name="Followed Hyperlink" xfId="12379" builtinId="9" hidden="1"/>
    <cellStyle name="Followed Hyperlink" xfId="12381" builtinId="9" hidden="1"/>
    <cellStyle name="Followed Hyperlink" xfId="12383" builtinId="9" hidden="1"/>
    <cellStyle name="Followed Hyperlink" xfId="12385" builtinId="9" hidden="1"/>
    <cellStyle name="Followed Hyperlink" xfId="12387" builtinId="9" hidden="1"/>
    <cellStyle name="Followed Hyperlink" xfId="12389" builtinId="9" hidden="1"/>
    <cellStyle name="Followed Hyperlink" xfId="12391" builtinId="9" hidden="1"/>
    <cellStyle name="Followed Hyperlink" xfId="12393" builtinId="9" hidden="1"/>
    <cellStyle name="Followed Hyperlink" xfId="12395" builtinId="9" hidden="1"/>
    <cellStyle name="Followed Hyperlink" xfId="12397" builtinId="9" hidden="1"/>
    <cellStyle name="Followed Hyperlink" xfId="12399" builtinId="9" hidden="1"/>
    <cellStyle name="Followed Hyperlink" xfId="12401" builtinId="9" hidden="1"/>
    <cellStyle name="Followed Hyperlink" xfId="12403" builtinId="9" hidden="1"/>
    <cellStyle name="Followed Hyperlink" xfId="12405" builtinId="9" hidden="1"/>
    <cellStyle name="Followed Hyperlink" xfId="12407" builtinId="9" hidden="1"/>
    <cellStyle name="Followed Hyperlink" xfId="12409" builtinId="9" hidden="1"/>
    <cellStyle name="Followed Hyperlink" xfId="12411" builtinId="9" hidden="1"/>
    <cellStyle name="Followed Hyperlink" xfId="12413" builtinId="9" hidden="1"/>
    <cellStyle name="Followed Hyperlink" xfId="12415" builtinId="9" hidden="1"/>
    <cellStyle name="Followed Hyperlink" xfId="12417" builtinId="9" hidden="1"/>
    <cellStyle name="Followed Hyperlink" xfId="12419" builtinId="9" hidden="1"/>
    <cellStyle name="Followed Hyperlink" xfId="12421" builtinId="9" hidden="1"/>
    <cellStyle name="Followed Hyperlink" xfId="12423" builtinId="9" hidden="1"/>
    <cellStyle name="Followed Hyperlink" xfId="12425" builtinId="9" hidden="1"/>
    <cellStyle name="Followed Hyperlink" xfId="12427" builtinId="9" hidden="1"/>
    <cellStyle name="Followed Hyperlink" xfId="12429" builtinId="9" hidden="1"/>
    <cellStyle name="Followed Hyperlink" xfId="12431" builtinId="9" hidden="1"/>
    <cellStyle name="Followed Hyperlink" xfId="12433" builtinId="9" hidden="1"/>
    <cellStyle name="Followed Hyperlink" xfId="12435" builtinId="9" hidden="1"/>
    <cellStyle name="Followed Hyperlink" xfId="12437" builtinId="9" hidden="1"/>
    <cellStyle name="Followed Hyperlink" xfId="12439" builtinId="9" hidden="1"/>
    <cellStyle name="Followed Hyperlink" xfId="12441" builtinId="9" hidden="1"/>
    <cellStyle name="Followed Hyperlink" xfId="12443" builtinId="9" hidden="1"/>
    <cellStyle name="Followed Hyperlink" xfId="12445" builtinId="9" hidden="1"/>
    <cellStyle name="Followed Hyperlink" xfId="12447" builtinId="9" hidden="1"/>
    <cellStyle name="Followed Hyperlink" xfId="12449" builtinId="9" hidden="1"/>
    <cellStyle name="Followed Hyperlink" xfId="12451" builtinId="9" hidden="1"/>
    <cellStyle name="Followed Hyperlink" xfId="12453" builtinId="9" hidden="1"/>
    <cellStyle name="Followed Hyperlink" xfId="12455" builtinId="9" hidden="1"/>
    <cellStyle name="Followed Hyperlink" xfId="12457" builtinId="9" hidden="1"/>
    <cellStyle name="Followed Hyperlink" xfId="12459" builtinId="9" hidden="1"/>
    <cellStyle name="Followed Hyperlink" xfId="12461" builtinId="9" hidden="1"/>
    <cellStyle name="Followed Hyperlink" xfId="12463" builtinId="9" hidden="1"/>
    <cellStyle name="Followed Hyperlink" xfId="12465" builtinId="9" hidden="1"/>
    <cellStyle name="Followed Hyperlink" xfId="12467" builtinId="9" hidden="1"/>
    <cellStyle name="Followed Hyperlink" xfId="12469" builtinId="9" hidden="1"/>
    <cellStyle name="Followed Hyperlink" xfId="12471" builtinId="9" hidden="1"/>
    <cellStyle name="Followed Hyperlink" xfId="12473" builtinId="9" hidden="1"/>
    <cellStyle name="Followed Hyperlink" xfId="12475" builtinId="9" hidden="1"/>
    <cellStyle name="Followed Hyperlink" xfId="12477" builtinId="9" hidden="1"/>
    <cellStyle name="Followed Hyperlink" xfId="12479" builtinId="9" hidden="1"/>
    <cellStyle name="Followed Hyperlink" xfId="12481" builtinId="9" hidden="1"/>
    <cellStyle name="Followed Hyperlink" xfId="12483" builtinId="9" hidden="1"/>
    <cellStyle name="Followed Hyperlink" xfId="12485" builtinId="9" hidden="1"/>
    <cellStyle name="Followed Hyperlink" xfId="12487" builtinId="9" hidden="1"/>
    <cellStyle name="Followed Hyperlink" xfId="12489" builtinId="9" hidden="1"/>
    <cellStyle name="Followed Hyperlink" xfId="12491" builtinId="9" hidden="1"/>
    <cellStyle name="Followed Hyperlink" xfId="12493" builtinId="9" hidden="1"/>
    <cellStyle name="Followed Hyperlink" xfId="12495" builtinId="9" hidden="1"/>
    <cellStyle name="Followed Hyperlink" xfId="12497" builtinId="9" hidden="1"/>
    <cellStyle name="Followed Hyperlink" xfId="12499" builtinId="9" hidden="1"/>
    <cellStyle name="Followed Hyperlink" xfId="12501" builtinId="9" hidden="1"/>
    <cellStyle name="Followed Hyperlink" xfId="12503" builtinId="9" hidden="1"/>
    <cellStyle name="Followed Hyperlink" xfId="12505" builtinId="9" hidden="1"/>
    <cellStyle name="Followed Hyperlink" xfId="12507" builtinId="9" hidden="1"/>
    <cellStyle name="Followed Hyperlink" xfId="12509" builtinId="9" hidden="1"/>
    <cellStyle name="Followed Hyperlink" xfId="12511" builtinId="9" hidden="1"/>
    <cellStyle name="Followed Hyperlink" xfId="12513" builtinId="9" hidden="1"/>
    <cellStyle name="Followed Hyperlink" xfId="12515" builtinId="9" hidden="1"/>
    <cellStyle name="Followed Hyperlink" xfId="12517" builtinId="9" hidden="1"/>
    <cellStyle name="Followed Hyperlink" xfId="12519" builtinId="9" hidden="1"/>
    <cellStyle name="Followed Hyperlink" xfId="12521" builtinId="9" hidden="1"/>
    <cellStyle name="Followed Hyperlink" xfId="12523" builtinId="9" hidden="1"/>
    <cellStyle name="Followed Hyperlink" xfId="12525" builtinId="9" hidden="1"/>
    <cellStyle name="Followed Hyperlink" xfId="12527" builtinId="9" hidden="1"/>
    <cellStyle name="Followed Hyperlink" xfId="12529" builtinId="9" hidden="1"/>
    <cellStyle name="Followed Hyperlink" xfId="12531" builtinId="9" hidden="1"/>
    <cellStyle name="Followed Hyperlink" xfId="12533" builtinId="9" hidden="1"/>
    <cellStyle name="Followed Hyperlink" xfId="12535" builtinId="9" hidden="1"/>
    <cellStyle name="Followed Hyperlink" xfId="12537" builtinId="9" hidden="1"/>
    <cellStyle name="Followed Hyperlink" xfId="12539" builtinId="9" hidden="1"/>
    <cellStyle name="Followed Hyperlink" xfId="12541" builtinId="9" hidden="1"/>
    <cellStyle name="Followed Hyperlink" xfId="12543" builtinId="9" hidden="1"/>
    <cellStyle name="Followed Hyperlink" xfId="12545" builtinId="9" hidden="1"/>
    <cellStyle name="Followed Hyperlink" xfId="12547" builtinId="9" hidden="1"/>
    <cellStyle name="Followed Hyperlink" xfId="12549" builtinId="9" hidden="1"/>
    <cellStyle name="Followed Hyperlink" xfId="12551" builtinId="9" hidden="1"/>
    <cellStyle name="Followed Hyperlink" xfId="12553" builtinId="9" hidden="1"/>
    <cellStyle name="Followed Hyperlink" xfId="12555" builtinId="9" hidden="1"/>
    <cellStyle name="Followed Hyperlink" xfId="12557" builtinId="9" hidden="1"/>
    <cellStyle name="Followed Hyperlink" xfId="12559" builtinId="9" hidden="1"/>
    <cellStyle name="Followed Hyperlink" xfId="12561" builtinId="9" hidden="1"/>
    <cellStyle name="Followed Hyperlink" xfId="12563" builtinId="9" hidden="1"/>
    <cellStyle name="Followed Hyperlink" xfId="12565" builtinId="9" hidden="1"/>
    <cellStyle name="Followed Hyperlink" xfId="12567" builtinId="9" hidden="1"/>
    <cellStyle name="Followed Hyperlink" xfId="12569" builtinId="9" hidden="1"/>
    <cellStyle name="Followed Hyperlink" xfId="12571" builtinId="9" hidden="1"/>
    <cellStyle name="Followed Hyperlink" xfId="12573" builtinId="9" hidden="1"/>
    <cellStyle name="Followed Hyperlink" xfId="12575" builtinId="9" hidden="1"/>
    <cellStyle name="Followed Hyperlink" xfId="12577" builtinId="9" hidden="1"/>
    <cellStyle name="Followed Hyperlink" xfId="12579" builtinId="9" hidden="1"/>
    <cellStyle name="Followed Hyperlink" xfId="12581" builtinId="9" hidden="1"/>
    <cellStyle name="Followed Hyperlink" xfId="12583" builtinId="9" hidden="1"/>
    <cellStyle name="Followed Hyperlink" xfId="12585" builtinId="9" hidden="1"/>
    <cellStyle name="Followed Hyperlink" xfId="12587" builtinId="9" hidden="1"/>
    <cellStyle name="Followed Hyperlink" xfId="12589" builtinId="9" hidden="1"/>
    <cellStyle name="Followed Hyperlink" xfId="12591" builtinId="9" hidden="1"/>
    <cellStyle name="Followed Hyperlink" xfId="12593" builtinId="9" hidden="1"/>
    <cellStyle name="Followed Hyperlink" xfId="12595" builtinId="9" hidden="1"/>
    <cellStyle name="Followed Hyperlink" xfId="12597" builtinId="9" hidden="1"/>
    <cellStyle name="Followed Hyperlink" xfId="12599" builtinId="9" hidden="1"/>
    <cellStyle name="Followed Hyperlink" xfId="12601" builtinId="9" hidden="1"/>
    <cellStyle name="Followed Hyperlink" xfId="12603" builtinId="9" hidden="1"/>
    <cellStyle name="Followed Hyperlink" xfId="12605" builtinId="9" hidden="1"/>
    <cellStyle name="Followed Hyperlink" xfId="12607" builtinId="9" hidden="1"/>
    <cellStyle name="Followed Hyperlink" xfId="12609" builtinId="9" hidden="1"/>
    <cellStyle name="Followed Hyperlink" xfId="12611" builtinId="9" hidden="1"/>
    <cellStyle name="Followed Hyperlink" xfId="12612" builtinId="9" hidden="1"/>
    <cellStyle name="Followed Hyperlink" xfId="12613" builtinId="9" hidden="1"/>
    <cellStyle name="Followed Hyperlink" xfId="12614" builtinId="9" hidden="1"/>
    <cellStyle name="Followed Hyperlink" xfId="12615" builtinId="9" hidden="1"/>
    <cellStyle name="Followed Hyperlink" xfId="12616" builtinId="9" hidden="1"/>
    <cellStyle name="Followed Hyperlink" xfId="12617" builtinId="9" hidden="1"/>
    <cellStyle name="Followed Hyperlink" xfId="12618" builtinId="9" hidden="1"/>
    <cellStyle name="Followed Hyperlink" xfId="12619" builtinId="9" hidden="1"/>
    <cellStyle name="Followed Hyperlink" xfId="12620" builtinId="9" hidden="1"/>
    <cellStyle name="Followed Hyperlink" xfId="12621" builtinId="9" hidden="1"/>
    <cellStyle name="Followed Hyperlink" xfId="12622" builtinId="9" hidden="1"/>
    <cellStyle name="Followed Hyperlink" xfId="12623" builtinId="9" hidden="1"/>
    <cellStyle name="Followed Hyperlink" xfId="12624" builtinId="9" hidden="1"/>
    <cellStyle name="Followed Hyperlink" xfId="12625" builtinId="9" hidden="1"/>
    <cellStyle name="Followed Hyperlink" xfId="12626" builtinId="9" hidden="1"/>
    <cellStyle name="Followed Hyperlink" xfId="12627" builtinId="9" hidden="1"/>
    <cellStyle name="Followed Hyperlink" xfId="12628" builtinId="9" hidden="1"/>
    <cellStyle name="Followed Hyperlink" xfId="12629" builtinId="9" hidden="1"/>
    <cellStyle name="Followed Hyperlink" xfId="12630" builtinId="9" hidden="1"/>
    <cellStyle name="Followed Hyperlink" xfId="12631" builtinId="9" hidden="1"/>
    <cellStyle name="Followed Hyperlink" xfId="12632" builtinId="9" hidden="1"/>
    <cellStyle name="Followed Hyperlink" xfId="12633" builtinId="9" hidden="1"/>
    <cellStyle name="Followed Hyperlink" xfId="12634" builtinId="9" hidden="1"/>
    <cellStyle name="Followed Hyperlink" xfId="12635" builtinId="9" hidden="1"/>
    <cellStyle name="Followed Hyperlink" xfId="12636" builtinId="9" hidden="1"/>
    <cellStyle name="Followed Hyperlink" xfId="12637" builtinId="9" hidden="1"/>
    <cellStyle name="Followed Hyperlink" xfId="12638" builtinId="9" hidden="1"/>
    <cellStyle name="Followed Hyperlink" xfId="12639" builtinId="9" hidden="1"/>
    <cellStyle name="Followed Hyperlink" xfId="12640" builtinId="9" hidden="1"/>
    <cellStyle name="Followed Hyperlink" xfId="12641" builtinId="9" hidden="1"/>
    <cellStyle name="Followed Hyperlink" xfId="12642" builtinId="9" hidden="1"/>
    <cellStyle name="Followed Hyperlink" xfId="12643" builtinId="9" hidden="1"/>
    <cellStyle name="Followed Hyperlink" xfId="12644" builtinId="9" hidden="1"/>
    <cellStyle name="Followed Hyperlink" xfId="12645" builtinId="9" hidden="1"/>
    <cellStyle name="Followed Hyperlink" xfId="12646" builtinId="9" hidden="1"/>
    <cellStyle name="Followed Hyperlink" xfId="12647" builtinId="9" hidden="1"/>
    <cellStyle name="Followed Hyperlink" xfId="12648" builtinId="9" hidden="1"/>
    <cellStyle name="Followed Hyperlink" xfId="12649" builtinId="9" hidden="1"/>
    <cellStyle name="Followed Hyperlink" xfId="12650" builtinId="9" hidden="1"/>
    <cellStyle name="Followed Hyperlink" xfId="12651" builtinId="9" hidden="1"/>
    <cellStyle name="Followed Hyperlink" xfId="12652" builtinId="9" hidden="1"/>
    <cellStyle name="Followed Hyperlink" xfId="12653" builtinId="9" hidden="1"/>
    <cellStyle name="Followed Hyperlink" xfId="12654" builtinId="9" hidden="1"/>
    <cellStyle name="Followed Hyperlink" xfId="12655" builtinId="9" hidden="1"/>
    <cellStyle name="Followed Hyperlink" xfId="12656" builtinId="9" hidden="1"/>
    <cellStyle name="Followed Hyperlink" xfId="12657" builtinId="9" hidden="1"/>
    <cellStyle name="Followed Hyperlink" xfId="12658" builtinId="9" hidden="1"/>
    <cellStyle name="Followed Hyperlink" xfId="12659" builtinId="9" hidden="1"/>
    <cellStyle name="Followed Hyperlink" xfId="12660" builtinId="9" hidden="1"/>
    <cellStyle name="Followed Hyperlink" xfId="12661" builtinId="9" hidden="1"/>
    <cellStyle name="Followed Hyperlink" xfId="12662" builtinId="9" hidden="1"/>
    <cellStyle name="Followed Hyperlink" xfId="12663" builtinId="9" hidden="1"/>
    <cellStyle name="Followed Hyperlink" xfId="12664" builtinId="9" hidden="1"/>
    <cellStyle name="Followed Hyperlink" xfId="12665" builtinId="9" hidden="1"/>
    <cellStyle name="Followed Hyperlink" xfId="12666" builtinId="9" hidden="1"/>
    <cellStyle name="Followed Hyperlink" xfId="12667" builtinId="9" hidden="1"/>
    <cellStyle name="Followed Hyperlink" xfId="12668" builtinId="9" hidden="1"/>
    <cellStyle name="Followed Hyperlink" xfId="12669" builtinId="9" hidden="1"/>
    <cellStyle name="Followed Hyperlink" xfId="12670" builtinId="9" hidden="1"/>
    <cellStyle name="Followed Hyperlink" xfId="12671" builtinId="9" hidden="1"/>
    <cellStyle name="Followed Hyperlink" xfId="12672" builtinId="9" hidden="1"/>
    <cellStyle name="Followed Hyperlink" xfId="12673" builtinId="9" hidden="1"/>
    <cellStyle name="Followed Hyperlink" xfId="12674" builtinId="9" hidden="1"/>
    <cellStyle name="Followed Hyperlink" xfId="12675" builtinId="9" hidden="1"/>
    <cellStyle name="Followed Hyperlink" xfId="12676" builtinId="9" hidden="1"/>
    <cellStyle name="Followed Hyperlink" xfId="12677" builtinId="9" hidden="1"/>
    <cellStyle name="Followed Hyperlink" xfId="12678" builtinId="9" hidden="1"/>
    <cellStyle name="Followed Hyperlink" xfId="12679" builtinId="9" hidden="1"/>
    <cellStyle name="Followed Hyperlink" xfId="12680" builtinId="9" hidden="1"/>
    <cellStyle name="Followed Hyperlink" xfId="12681" builtinId="9" hidden="1"/>
    <cellStyle name="Followed Hyperlink" xfId="12682" builtinId="9" hidden="1"/>
    <cellStyle name="Followed Hyperlink" xfId="12683" builtinId="9" hidden="1"/>
    <cellStyle name="Followed Hyperlink" xfId="12684" builtinId="9" hidden="1"/>
    <cellStyle name="Followed Hyperlink" xfId="12685" builtinId="9" hidden="1"/>
    <cellStyle name="Followed Hyperlink" xfId="12686" builtinId="9" hidden="1"/>
    <cellStyle name="Followed Hyperlink" xfId="12687" builtinId="9" hidden="1"/>
    <cellStyle name="Followed Hyperlink" xfId="12688" builtinId="9" hidden="1"/>
    <cellStyle name="Followed Hyperlink" xfId="12689" builtinId="9" hidden="1"/>
    <cellStyle name="Followed Hyperlink" xfId="12690" builtinId="9" hidden="1"/>
    <cellStyle name="Followed Hyperlink" xfId="12691" builtinId="9" hidden="1"/>
    <cellStyle name="Followed Hyperlink" xfId="12692" builtinId="9" hidden="1"/>
    <cellStyle name="Followed Hyperlink" xfId="12693" builtinId="9" hidden="1"/>
    <cellStyle name="Followed Hyperlink" xfId="12694" builtinId="9" hidden="1"/>
    <cellStyle name="Followed Hyperlink" xfId="12695" builtinId="9" hidden="1"/>
    <cellStyle name="Followed Hyperlink" xfId="12696" builtinId="9" hidden="1"/>
    <cellStyle name="Followed Hyperlink" xfId="12697" builtinId="9" hidden="1"/>
    <cellStyle name="Followed Hyperlink" xfId="12698" builtinId="9" hidden="1"/>
    <cellStyle name="Followed Hyperlink" xfId="12699" builtinId="9" hidden="1"/>
    <cellStyle name="Followed Hyperlink" xfId="12700" builtinId="9" hidden="1"/>
    <cellStyle name="Followed Hyperlink" xfId="12701" builtinId="9" hidden="1"/>
    <cellStyle name="Followed Hyperlink" xfId="12702" builtinId="9" hidden="1"/>
    <cellStyle name="Followed Hyperlink" xfId="12703" builtinId="9" hidden="1"/>
    <cellStyle name="Followed Hyperlink" xfId="12704" builtinId="9" hidden="1"/>
    <cellStyle name="Followed Hyperlink" xfId="12705" builtinId="9" hidden="1"/>
    <cellStyle name="Followed Hyperlink" xfId="12706" builtinId="9" hidden="1"/>
    <cellStyle name="Followed Hyperlink" xfId="12707" builtinId="9" hidden="1"/>
    <cellStyle name="Followed Hyperlink" xfId="12708" builtinId="9" hidden="1"/>
    <cellStyle name="Followed Hyperlink" xfId="12709" builtinId="9" hidden="1"/>
    <cellStyle name="Followed Hyperlink" xfId="12710" builtinId="9" hidden="1"/>
    <cellStyle name="Followed Hyperlink" xfId="12711" builtinId="9" hidden="1"/>
    <cellStyle name="Followed Hyperlink" xfId="12712" builtinId="9" hidden="1"/>
    <cellStyle name="Followed Hyperlink" xfId="12713" builtinId="9" hidden="1"/>
    <cellStyle name="Followed Hyperlink" xfId="12714" builtinId="9" hidden="1"/>
    <cellStyle name="Followed Hyperlink" xfId="12715" builtinId="9" hidden="1"/>
    <cellStyle name="Followed Hyperlink" xfId="12716" builtinId="9" hidden="1"/>
    <cellStyle name="Followed Hyperlink" xfId="12717" builtinId="9" hidden="1"/>
    <cellStyle name="Followed Hyperlink" xfId="12718" builtinId="9" hidden="1"/>
    <cellStyle name="Followed Hyperlink" xfId="12719" builtinId="9" hidden="1"/>
    <cellStyle name="Followed Hyperlink" xfId="12720" builtinId="9" hidden="1"/>
    <cellStyle name="Followed Hyperlink" xfId="12721" builtinId="9" hidden="1"/>
    <cellStyle name="Followed Hyperlink" xfId="12722" builtinId="9" hidden="1"/>
    <cellStyle name="Followed Hyperlink" xfId="12723" builtinId="9" hidden="1"/>
    <cellStyle name="Followed Hyperlink" xfId="12724" builtinId="9" hidden="1"/>
    <cellStyle name="Followed Hyperlink" xfId="12725" builtinId="9" hidden="1"/>
    <cellStyle name="Followed Hyperlink" xfId="12726" builtinId="9" hidden="1"/>
    <cellStyle name="Followed Hyperlink" xfId="12727" builtinId="9" hidden="1"/>
    <cellStyle name="Followed Hyperlink" xfId="12728" builtinId="9" hidden="1"/>
    <cellStyle name="Followed Hyperlink" xfId="12729" builtinId="9" hidden="1"/>
    <cellStyle name="Followed Hyperlink" xfId="12730" builtinId="9" hidden="1"/>
    <cellStyle name="Followed Hyperlink" xfId="12731" builtinId="9" hidden="1"/>
    <cellStyle name="Followed Hyperlink" xfId="12732" builtinId="9" hidden="1"/>
    <cellStyle name="Followed Hyperlink" xfId="12733" builtinId="9" hidden="1"/>
    <cellStyle name="Followed Hyperlink" xfId="12734" builtinId="9" hidden="1"/>
    <cellStyle name="Followed Hyperlink" xfId="12735" builtinId="9" hidden="1"/>
    <cellStyle name="Followed Hyperlink" xfId="12736" builtinId="9" hidden="1"/>
    <cellStyle name="Followed Hyperlink" xfId="12737" builtinId="9" hidden="1"/>
    <cellStyle name="Followed Hyperlink" xfId="12738" builtinId="9" hidden="1"/>
    <cellStyle name="Followed Hyperlink" xfId="12739" builtinId="9" hidden="1"/>
    <cellStyle name="Followed Hyperlink" xfId="12740" builtinId="9" hidden="1"/>
    <cellStyle name="Followed Hyperlink" xfId="12741" builtinId="9" hidden="1"/>
    <cellStyle name="Followed Hyperlink" xfId="12742" builtinId="9" hidden="1"/>
    <cellStyle name="Followed Hyperlink" xfId="12743" builtinId="9" hidden="1"/>
    <cellStyle name="Followed Hyperlink" xfId="12744" builtinId="9" hidden="1"/>
    <cellStyle name="Followed Hyperlink" xfId="12745" builtinId="9" hidden="1"/>
    <cellStyle name="Followed Hyperlink" xfId="12746" builtinId="9" hidden="1"/>
    <cellStyle name="Followed Hyperlink" xfId="12747" builtinId="9" hidden="1"/>
    <cellStyle name="Followed Hyperlink" xfId="12748" builtinId="9" hidden="1"/>
    <cellStyle name="Followed Hyperlink" xfId="12749" builtinId="9" hidden="1"/>
    <cellStyle name="Followed Hyperlink" xfId="12750" builtinId="9" hidden="1"/>
    <cellStyle name="Followed Hyperlink" xfId="12751" builtinId="9" hidden="1"/>
    <cellStyle name="Followed Hyperlink" xfId="12752" builtinId="9" hidden="1"/>
    <cellStyle name="Followed Hyperlink" xfId="12753" builtinId="9" hidden="1"/>
    <cellStyle name="Followed Hyperlink" xfId="12754" builtinId="9" hidden="1"/>
    <cellStyle name="Followed Hyperlink" xfId="12755" builtinId="9" hidden="1"/>
    <cellStyle name="Followed Hyperlink" xfId="12756" builtinId="9" hidden="1"/>
    <cellStyle name="Followed Hyperlink" xfId="12757" builtinId="9" hidden="1"/>
    <cellStyle name="Followed Hyperlink" xfId="12758" builtinId="9" hidden="1"/>
    <cellStyle name="Followed Hyperlink" xfId="12759" builtinId="9" hidden="1"/>
    <cellStyle name="Followed Hyperlink" xfId="12760" builtinId="9" hidden="1"/>
    <cellStyle name="Followed Hyperlink" xfId="12761" builtinId="9" hidden="1"/>
    <cellStyle name="Followed Hyperlink" xfId="12762" builtinId="9" hidden="1"/>
    <cellStyle name="Followed Hyperlink" xfId="12763" builtinId="9" hidden="1"/>
    <cellStyle name="Followed Hyperlink" xfId="12764" builtinId="9" hidden="1"/>
    <cellStyle name="Followed Hyperlink" xfId="12765" builtinId="9" hidden="1"/>
    <cellStyle name="Followed Hyperlink" xfId="12766" builtinId="9" hidden="1"/>
    <cellStyle name="Followed Hyperlink" xfId="12767" builtinId="9" hidden="1"/>
    <cellStyle name="Followed Hyperlink" xfId="12768" builtinId="9" hidden="1"/>
    <cellStyle name="Followed Hyperlink" xfId="12769" builtinId="9" hidden="1"/>
    <cellStyle name="Followed Hyperlink" xfId="12770" builtinId="9" hidden="1"/>
    <cellStyle name="Followed Hyperlink" xfId="12771" builtinId="9" hidden="1"/>
    <cellStyle name="Followed Hyperlink" xfId="12772" builtinId="9" hidden="1"/>
    <cellStyle name="Followed Hyperlink" xfId="12773" builtinId="9" hidden="1"/>
    <cellStyle name="Followed Hyperlink" xfId="12774" builtinId="9" hidden="1"/>
    <cellStyle name="Followed Hyperlink" xfId="12776" builtinId="9" hidden="1"/>
    <cellStyle name="Followed Hyperlink" xfId="12778" builtinId="9" hidden="1"/>
    <cellStyle name="Followed Hyperlink" xfId="12780" builtinId="9" hidden="1"/>
    <cellStyle name="Followed Hyperlink" xfId="12782" builtinId="9" hidden="1"/>
    <cellStyle name="Followed Hyperlink" xfId="12784" builtinId="9" hidden="1"/>
    <cellStyle name="Followed Hyperlink" xfId="12786" builtinId="9" hidden="1"/>
    <cellStyle name="Followed Hyperlink" xfId="12788" builtinId="9" hidden="1"/>
    <cellStyle name="Followed Hyperlink" xfId="12790" builtinId="9" hidden="1"/>
    <cellStyle name="Followed Hyperlink" xfId="12792" builtinId="9" hidden="1"/>
    <cellStyle name="Followed Hyperlink" xfId="12794" builtinId="9" hidden="1"/>
    <cellStyle name="Followed Hyperlink" xfId="12796" builtinId="9" hidden="1"/>
    <cellStyle name="Followed Hyperlink" xfId="12798" builtinId="9" hidden="1"/>
    <cellStyle name="Followed Hyperlink" xfId="12800" builtinId="9" hidden="1"/>
    <cellStyle name="Followed Hyperlink" xfId="12802" builtinId="9" hidden="1"/>
    <cellStyle name="Followed Hyperlink" xfId="12804" builtinId="9" hidden="1"/>
    <cellStyle name="Followed Hyperlink" xfId="12806" builtinId="9" hidden="1"/>
    <cellStyle name="Followed Hyperlink" xfId="12808" builtinId="9" hidden="1"/>
    <cellStyle name="Followed Hyperlink" xfId="12810" builtinId="9" hidden="1"/>
    <cellStyle name="Followed Hyperlink" xfId="12812" builtinId="9" hidden="1"/>
    <cellStyle name="Followed Hyperlink" xfId="12814" builtinId="9" hidden="1"/>
    <cellStyle name="Followed Hyperlink" xfId="12816" builtinId="9" hidden="1"/>
    <cellStyle name="Followed Hyperlink" xfId="12818" builtinId="9" hidden="1"/>
    <cellStyle name="Followed Hyperlink" xfId="12820" builtinId="9" hidden="1"/>
    <cellStyle name="Followed Hyperlink" xfId="12822" builtinId="9" hidden="1"/>
    <cellStyle name="Followed Hyperlink" xfId="12824" builtinId="9" hidden="1"/>
    <cellStyle name="Followed Hyperlink" xfId="12826" builtinId="9" hidden="1"/>
    <cellStyle name="Followed Hyperlink" xfId="12828" builtinId="9" hidden="1"/>
    <cellStyle name="Followed Hyperlink" xfId="12830" builtinId="9" hidden="1"/>
    <cellStyle name="Followed Hyperlink" xfId="12832" builtinId="9" hidden="1"/>
    <cellStyle name="Followed Hyperlink" xfId="12834" builtinId="9" hidden="1"/>
    <cellStyle name="Followed Hyperlink" xfId="12836" builtinId="9" hidden="1"/>
    <cellStyle name="Followed Hyperlink" xfId="12838" builtinId="9" hidden="1"/>
    <cellStyle name="Followed Hyperlink" xfId="12840" builtinId="9" hidden="1"/>
    <cellStyle name="Followed Hyperlink" xfId="12842" builtinId="9" hidden="1"/>
    <cellStyle name="Followed Hyperlink" xfId="12844" builtinId="9" hidden="1"/>
    <cellStyle name="Followed Hyperlink" xfId="12846" builtinId="9" hidden="1"/>
    <cellStyle name="Followed Hyperlink" xfId="12848" builtinId="9" hidden="1"/>
    <cellStyle name="Followed Hyperlink" xfId="12850" builtinId="9" hidden="1"/>
    <cellStyle name="Followed Hyperlink" xfId="12852" builtinId="9" hidden="1"/>
    <cellStyle name="Followed Hyperlink" xfId="12854" builtinId="9" hidden="1"/>
    <cellStyle name="Followed Hyperlink" xfId="12856" builtinId="9" hidden="1"/>
    <cellStyle name="Followed Hyperlink" xfId="12858" builtinId="9" hidden="1"/>
    <cellStyle name="Followed Hyperlink" xfId="12860" builtinId="9" hidden="1"/>
    <cellStyle name="Followed Hyperlink" xfId="12862" builtinId="9" hidden="1"/>
    <cellStyle name="Followed Hyperlink" xfId="12864" builtinId="9" hidden="1"/>
    <cellStyle name="Followed Hyperlink" xfId="12866" builtinId="9" hidden="1"/>
    <cellStyle name="Followed Hyperlink" xfId="12868" builtinId="9" hidden="1"/>
    <cellStyle name="Followed Hyperlink" xfId="12870" builtinId="9" hidden="1"/>
    <cellStyle name="Followed Hyperlink" xfId="12872" builtinId="9" hidden="1"/>
    <cellStyle name="Followed Hyperlink" xfId="12874" builtinId="9" hidden="1"/>
    <cellStyle name="Followed Hyperlink" xfId="12876" builtinId="9" hidden="1"/>
    <cellStyle name="Followed Hyperlink" xfId="12878" builtinId="9" hidden="1"/>
    <cellStyle name="Followed Hyperlink" xfId="12880" builtinId="9" hidden="1"/>
    <cellStyle name="Followed Hyperlink" xfId="12882" builtinId="9" hidden="1"/>
    <cellStyle name="Followed Hyperlink" xfId="12884" builtinId="9" hidden="1"/>
    <cellStyle name="Followed Hyperlink" xfId="12886" builtinId="9" hidden="1"/>
    <cellStyle name="Followed Hyperlink" xfId="12888" builtinId="9" hidden="1"/>
    <cellStyle name="Followed Hyperlink" xfId="12890" builtinId="9" hidden="1"/>
    <cellStyle name="Followed Hyperlink" xfId="12892" builtinId="9" hidden="1"/>
    <cellStyle name="Followed Hyperlink" xfId="12894" builtinId="9" hidden="1"/>
    <cellStyle name="Followed Hyperlink" xfId="12896" builtinId="9" hidden="1"/>
    <cellStyle name="Followed Hyperlink" xfId="12898" builtinId="9" hidden="1"/>
    <cellStyle name="Followed Hyperlink" xfId="12900" builtinId="9" hidden="1"/>
    <cellStyle name="Followed Hyperlink" xfId="12902" builtinId="9" hidden="1"/>
    <cellStyle name="Followed Hyperlink" xfId="12904" builtinId="9" hidden="1"/>
    <cellStyle name="Followed Hyperlink" xfId="12906" builtinId="9" hidden="1"/>
    <cellStyle name="Followed Hyperlink" xfId="12908" builtinId="9" hidden="1"/>
    <cellStyle name="Followed Hyperlink" xfId="12910" builtinId="9" hidden="1"/>
    <cellStyle name="Followed Hyperlink" xfId="12912" builtinId="9" hidden="1"/>
    <cellStyle name="Followed Hyperlink" xfId="12914" builtinId="9" hidden="1"/>
    <cellStyle name="Followed Hyperlink" xfId="12916" builtinId="9" hidden="1"/>
    <cellStyle name="Followed Hyperlink" xfId="12918" builtinId="9" hidden="1"/>
    <cellStyle name="Followed Hyperlink" xfId="12920" builtinId="9" hidden="1"/>
    <cellStyle name="Followed Hyperlink" xfId="12922" builtinId="9" hidden="1"/>
    <cellStyle name="Followed Hyperlink" xfId="12924" builtinId="9" hidden="1"/>
    <cellStyle name="Followed Hyperlink" xfId="12926" builtinId="9" hidden="1"/>
    <cellStyle name="Followed Hyperlink" xfId="12928" builtinId="9" hidden="1"/>
    <cellStyle name="Followed Hyperlink" xfId="12930" builtinId="9" hidden="1"/>
    <cellStyle name="Followed Hyperlink" xfId="12932" builtinId="9" hidden="1"/>
    <cellStyle name="Followed Hyperlink" xfId="12934" builtinId="9" hidden="1"/>
    <cellStyle name="Followed Hyperlink" xfId="12936" builtinId="9" hidden="1"/>
    <cellStyle name="Followed Hyperlink" xfId="12938" builtinId="9" hidden="1"/>
    <cellStyle name="Followed Hyperlink" xfId="12940" builtinId="9" hidden="1"/>
    <cellStyle name="Followed Hyperlink" xfId="12942" builtinId="9" hidden="1"/>
    <cellStyle name="Followed Hyperlink" xfId="12944" builtinId="9" hidden="1"/>
    <cellStyle name="Followed Hyperlink" xfId="12946" builtinId="9" hidden="1"/>
    <cellStyle name="Followed Hyperlink" xfId="12948" builtinId="9" hidden="1"/>
    <cellStyle name="Followed Hyperlink" xfId="12950" builtinId="9" hidden="1"/>
    <cellStyle name="Followed Hyperlink" xfId="12952" builtinId="9" hidden="1"/>
    <cellStyle name="Followed Hyperlink" xfId="12954" builtinId="9" hidden="1"/>
    <cellStyle name="Followed Hyperlink" xfId="12956" builtinId="9" hidden="1"/>
    <cellStyle name="Followed Hyperlink" xfId="12958" builtinId="9" hidden="1"/>
    <cellStyle name="Followed Hyperlink" xfId="12960" builtinId="9" hidden="1"/>
    <cellStyle name="Followed Hyperlink" xfId="12962" builtinId="9" hidden="1"/>
    <cellStyle name="Followed Hyperlink" xfId="12964" builtinId="9" hidden="1"/>
    <cellStyle name="Followed Hyperlink" xfId="12966" builtinId="9" hidden="1"/>
    <cellStyle name="Followed Hyperlink" xfId="12968" builtinId="9" hidden="1"/>
    <cellStyle name="Followed Hyperlink" xfId="12970" builtinId="9" hidden="1"/>
    <cellStyle name="Followed Hyperlink" xfId="12972" builtinId="9" hidden="1"/>
    <cellStyle name="Followed Hyperlink" xfId="12974" builtinId="9" hidden="1"/>
    <cellStyle name="Followed Hyperlink" xfId="12976" builtinId="9" hidden="1"/>
    <cellStyle name="Followed Hyperlink" xfId="12978" builtinId="9" hidden="1"/>
    <cellStyle name="Followed Hyperlink" xfId="12980" builtinId="9" hidden="1"/>
    <cellStyle name="Followed Hyperlink" xfId="12982" builtinId="9" hidden="1"/>
    <cellStyle name="Followed Hyperlink" xfId="12984" builtinId="9" hidden="1"/>
    <cellStyle name="Followed Hyperlink" xfId="12986" builtinId="9" hidden="1"/>
    <cellStyle name="Followed Hyperlink" xfId="12988" builtinId="9" hidden="1"/>
    <cellStyle name="Followed Hyperlink" xfId="12990" builtinId="9" hidden="1"/>
    <cellStyle name="Followed Hyperlink" xfId="12992" builtinId="9" hidden="1"/>
    <cellStyle name="Followed Hyperlink" xfId="12994" builtinId="9" hidden="1"/>
    <cellStyle name="Followed Hyperlink" xfId="12996" builtinId="9" hidden="1"/>
    <cellStyle name="Followed Hyperlink" xfId="12998" builtinId="9" hidden="1"/>
    <cellStyle name="Followed Hyperlink" xfId="13000" builtinId="9" hidden="1"/>
    <cellStyle name="Followed Hyperlink" xfId="13002" builtinId="9" hidden="1"/>
    <cellStyle name="Followed Hyperlink" xfId="13004" builtinId="9" hidden="1"/>
    <cellStyle name="Followed Hyperlink" xfId="13006" builtinId="9" hidden="1"/>
    <cellStyle name="Followed Hyperlink" xfId="13008" builtinId="9" hidden="1"/>
    <cellStyle name="Followed Hyperlink" xfId="13010" builtinId="9" hidden="1"/>
    <cellStyle name="Followed Hyperlink" xfId="13012" builtinId="9" hidden="1"/>
    <cellStyle name="Followed Hyperlink" xfId="13014" builtinId="9" hidden="1"/>
    <cellStyle name="Followed Hyperlink" xfId="13016" builtinId="9" hidden="1"/>
    <cellStyle name="Followed Hyperlink" xfId="13018" builtinId="9" hidden="1"/>
    <cellStyle name="Followed Hyperlink" xfId="13020" builtinId="9" hidden="1"/>
    <cellStyle name="Followed Hyperlink" xfId="13022" builtinId="9" hidden="1"/>
    <cellStyle name="Followed Hyperlink" xfId="13024" builtinId="9" hidden="1"/>
    <cellStyle name="Followed Hyperlink" xfId="13026" builtinId="9" hidden="1"/>
    <cellStyle name="Followed Hyperlink" xfId="13028" builtinId="9" hidden="1"/>
    <cellStyle name="Followed Hyperlink" xfId="13030" builtinId="9" hidden="1"/>
    <cellStyle name="Followed Hyperlink" xfId="13032" builtinId="9" hidden="1"/>
    <cellStyle name="Followed Hyperlink" xfId="13034" builtinId="9" hidden="1"/>
    <cellStyle name="Followed Hyperlink" xfId="13036" builtinId="9" hidden="1"/>
    <cellStyle name="Followed Hyperlink" xfId="13038" builtinId="9" hidden="1"/>
    <cellStyle name="Followed Hyperlink" xfId="13040" builtinId="9" hidden="1"/>
    <cellStyle name="Followed Hyperlink" xfId="13042" builtinId="9" hidden="1"/>
    <cellStyle name="Followed Hyperlink" xfId="13044" builtinId="9" hidden="1"/>
    <cellStyle name="Followed Hyperlink" xfId="13046" builtinId="9" hidden="1"/>
    <cellStyle name="Followed Hyperlink" xfId="13048" builtinId="9" hidden="1"/>
    <cellStyle name="Followed Hyperlink" xfId="13050" builtinId="9" hidden="1"/>
    <cellStyle name="Followed Hyperlink" xfId="13052" builtinId="9" hidden="1"/>
    <cellStyle name="Followed Hyperlink" xfId="13054" builtinId="9" hidden="1"/>
    <cellStyle name="Followed Hyperlink" xfId="13056" builtinId="9" hidden="1"/>
    <cellStyle name="Followed Hyperlink" xfId="13058" builtinId="9" hidden="1"/>
    <cellStyle name="Followed Hyperlink" xfId="13060" builtinId="9" hidden="1"/>
    <cellStyle name="Followed Hyperlink" xfId="13062" builtinId="9" hidden="1"/>
    <cellStyle name="Followed Hyperlink" xfId="13064" builtinId="9" hidden="1"/>
    <cellStyle name="Followed Hyperlink" xfId="13066" builtinId="9" hidden="1"/>
    <cellStyle name="Followed Hyperlink" xfId="13068" builtinId="9" hidden="1"/>
    <cellStyle name="Followed Hyperlink" xfId="13070" builtinId="9" hidden="1"/>
    <cellStyle name="Followed Hyperlink" xfId="13072" builtinId="9" hidden="1"/>
    <cellStyle name="Followed Hyperlink" xfId="13074" builtinId="9" hidden="1"/>
    <cellStyle name="Followed Hyperlink" xfId="13076" builtinId="9" hidden="1"/>
    <cellStyle name="Followed Hyperlink" xfId="13078" builtinId="9" hidden="1"/>
    <cellStyle name="Followed Hyperlink" xfId="13080" builtinId="9" hidden="1"/>
    <cellStyle name="Followed Hyperlink" xfId="13082" builtinId="9" hidden="1"/>
    <cellStyle name="Followed Hyperlink" xfId="13084" builtinId="9" hidden="1"/>
    <cellStyle name="Followed Hyperlink" xfId="13086" builtinId="9" hidden="1"/>
    <cellStyle name="Followed Hyperlink" xfId="13088" builtinId="9" hidden="1"/>
    <cellStyle name="Followed Hyperlink" xfId="13090" builtinId="9" hidden="1"/>
    <cellStyle name="Followed Hyperlink" xfId="13092" builtinId="9" hidden="1"/>
    <cellStyle name="Followed Hyperlink" xfId="13094" builtinId="9" hidden="1"/>
    <cellStyle name="Followed Hyperlink" xfId="13096" builtinId="9" hidden="1"/>
    <cellStyle name="Followed Hyperlink" xfId="13098" builtinId="9" hidden="1"/>
    <cellStyle name="Followed Hyperlink" xfId="13100" builtinId="9" hidden="1"/>
    <cellStyle name="Followed Hyperlink" xfId="13102" builtinId="9" hidden="1"/>
    <cellStyle name="Followed Hyperlink" xfId="13104" builtinId="9" hidden="1"/>
    <cellStyle name="Followed Hyperlink" xfId="13106" builtinId="9" hidden="1"/>
    <cellStyle name="Followed Hyperlink" xfId="13108" builtinId="9" hidden="1"/>
    <cellStyle name="Followed Hyperlink" xfId="13110" builtinId="9" hidden="1"/>
    <cellStyle name="Followed Hyperlink" xfId="13112" builtinId="9" hidden="1"/>
    <cellStyle name="Followed Hyperlink" xfId="13114" builtinId="9" hidden="1"/>
    <cellStyle name="Followed Hyperlink" xfId="13116" builtinId="9" hidden="1"/>
    <cellStyle name="Followed Hyperlink" xfId="13118" builtinId="9" hidden="1"/>
    <cellStyle name="Followed Hyperlink" xfId="13120" builtinId="9" hidden="1"/>
    <cellStyle name="Followed Hyperlink" xfId="13122" builtinId="9" hidden="1"/>
    <cellStyle name="Followed Hyperlink" xfId="13124" builtinId="9" hidden="1"/>
    <cellStyle name="Followed Hyperlink" xfId="13126" builtinId="9" hidden="1"/>
    <cellStyle name="Followed Hyperlink" xfId="13128" builtinId="9" hidden="1"/>
    <cellStyle name="Followed Hyperlink" xfId="13130" builtinId="9" hidden="1"/>
    <cellStyle name="Followed Hyperlink" xfId="13132" builtinId="9" hidden="1"/>
    <cellStyle name="Followed Hyperlink" xfId="13134" builtinId="9" hidden="1"/>
    <cellStyle name="Followed Hyperlink" xfId="13136" builtinId="9" hidden="1"/>
    <cellStyle name="Followed Hyperlink" xfId="13138" builtinId="9" hidden="1"/>
    <cellStyle name="Followed Hyperlink" xfId="13140" builtinId="9" hidden="1"/>
    <cellStyle name="Followed Hyperlink" xfId="13142" builtinId="9" hidden="1"/>
    <cellStyle name="Followed Hyperlink" xfId="13144" builtinId="9" hidden="1"/>
    <cellStyle name="Followed Hyperlink" xfId="13146" builtinId="9" hidden="1"/>
    <cellStyle name="Followed Hyperlink" xfId="13148" builtinId="9" hidden="1"/>
    <cellStyle name="Followed Hyperlink" xfId="13150" builtinId="9" hidden="1"/>
    <cellStyle name="Followed Hyperlink" xfId="13152" builtinId="9" hidden="1"/>
    <cellStyle name="Followed Hyperlink" xfId="13154" builtinId="9" hidden="1"/>
    <cellStyle name="Followed Hyperlink" xfId="13156" builtinId="9" hidden="1"/>
    <cellStyle name="Followed Hyperlink" xfId="13158" builtinId="9" hidden="1"/>
    <cellStyle name="Followed Hyperlink" xfId="13160" builtinId="9" hidden="1"/>
    <cellStyle name="Followed Hyperlink" xfId="13162" builtinId="9" hidden="1"/>
    <cellStyle name="Followed Hyperlink" xfId="13164" builtinId="9" hidden="1"/>
    <cellStyle name="Followed Hyperlink" xfId="13166" builtinId="9" hidden="1"/>
    <cellStyle name="Followed Hyperlink" xfId="13168" builtinId="9" hidden="1"/>
    <cellStyle name="Followed Hyperlink" xfId="13170" builtinId="9" hidden="1"/>
    <cellStyle name="Followed Hyperlink" xfId="13172" builtinId="9" hidden="1"/>
    <cellStyle name="Followed Hyperlink" xfId="13174" builtinId="9" hidden="1"/>
    <cellStyle name="Followed Hyperlink" xfId="13176" builtinId="9" hidden="1"/>
    <cellStyle name="Followed Hyperlink" xfId="13178" builtinId="9" hidden="1"/>
    <cellStyle name="Followed Hyperlink" xfId="13180" builtinId="9" hidden="1"/>
    <cellStyle name="Followed Hyperlink" xfId="13182" builtinId="9" hidden="1"/>
    <cellStyle name="Followed Hyperlink" xfId="13184" builtinId="9" hidden="1"/>
    <cellStyle name="Followed Hyperlink" xfId="13186" builtinId="9" hidden="1"/>
    <cellStyle name="Followed Hyperlink" xfId="13188" builtinId="9" hidden="1"/>
    <cellStyle name="Followed Hyperlink" xfId="13190" builtinId="9" hidden="1"/>
    <cellStyle name="Followed Hyperlink" xfId="13192" builtinId="9" hidden="1"/>
    <cellStyle name="Followed Hyperlink" xfId="13194" builtinId="9" hidden="1"/>
    <cellStyle name="Followed Hyperlink" xfId="13196" builtinId="9" hidden="1"/>
    <cellStyle name="Followed Hyperlink" xfId="13198" builtinId="9" hidden="1"/>
    <cellStyle name="Followed Hyperlink" xfId="13200" builtinId="9" hidden="1"/>
    <cellStyle name="Followed Hyperlink" xfId="13202" builtinId="9" hidden="1"/>
    <cellStyle name="Followed Hyperlink" xfId="13204" builtinId="9" hidden="1"/>
    <cellStyle name="Followed Hyperlink" xfId="13206" builtinId="9" hidden="1"/>
    <cellStyle name="Followed Hyperlink" xfId="13208" builtinId="9" hidden="1"/>
    <cellStyle name="Followed Hyperlink" xfId="13210" builtinId="9" hidden="1"/>
    <cellStyle name="Followed Hyperlink" xfId="13212" builtinId="9" hidden="1"/>
    <cellStyle name="Followed Hyperlink" xfId="13214" builtinId="9" hidden="1"/>
    <cellStyle name="Followed Hyperlink" xfId="13216" builtinId="9" hidden="1"/>
    <cellStyle name="Followed Hyperlink" xfId="13218" builtinId="9" hidden="1"/>
    <cellStyle name="Followed Hyperlink" xfId="13220" builtinId="9" hidden="1"/>
    <cellStyle name="Followed Hyperlink" xfId="13222" builtinId="9" hidden="1"/>
    <cellStyle name="Followed Hyperlink" xfId="13224" builtinId="9" hidden="1"/>
    <cellStyle name="Followed Hyperlink" xfId="13226" builtinId="9" hidden="1"/>
    <cellStyle name="Followed Hyperlink" xfId="13228" builtinId="9" hidden="1"/>
    <cellStyle name="Followed Hyperlink" xfId="13230" builtinId="9" hidden="1"/>
    <cellStyle name="Followed Hyperlink" xfId="13232" builtinId="9" hidden="1"/>
    <cellStyle name="Followed Hyperlink" xfId="13234" builtinId="9" hidden="1"/>
    <cellStyle name="Followed Hyperlink" xfId="13236" builtinId="9" hidden="1"/>
    <cellStyle name="Followed Hyperlink" xfId="13238" builtinId="9" hidden="1"/>
    <cellStyle name="Followed Hyperlink" xfId="13240" builtinId="9" hidden="1"/>
    <cellStyle name="Followed Hyperlink" xfId="13242" builtinId="9" hidden="1"/>
    <cellStyle name="Followed Hyperlink" xfId="13244" builtinId="9" hidden="1"/>
    <cellStyle name="Followed Hyperlink" xfId="13246" builtinId="9" hidden="1"/>
    <cellStyle name="Followed Hyperlink" xfId="13248" builtinId="9" hidden="1"/>
    <cellStyle name="Followed Hyperlink" xfId="13250" builtinId="9" hidden="1"/>
    <cellStyle name="Followed Hyperlink" xfId="13252" builtinId="9" hidden="1"/>
    <cellStyle name="Followed Hyperlink" xfId="13254" builtinId="9" hidden="1"/>
    <cellStyle name="Followed Hyperlink" xfId="13256" builtinId="9" hidden="1"/>
    <cellStyle name="Followed Hyperlink" xfId="13258" builtinId="9" hidden="1"/>
    <cellStyle name="Followed Hyperlink" xfId="13260" builtinId="9" hidden="1"/>
    <cellStyle name="Followed Hyperlink" xfId="13262" builtinId="9" hidden="1"/>
    <cellStyle name="Followed Hyperlink" xfId="13264" builtinId="9" hidden="1"/>
    <cellStyle name="Followed Hyperlink" xfId="13266" builtinId="9" hidden="1"/>
    <cellStyle name="Followed Hyperlink" xfId="13268" builtinId="9" hidden="1"/>
    <cellStyle name="Followed Hyperlink" xfId="13270" builtinId="9" hidden="1"/>
    <cellStyle name="Followed Hyperlink" xfId="13272" builtinId="9" hidden="1"/>
    <cellStyle name="Followed Hyperlink" xfId="13274" builtinId="9" hidden="1"/>
    <cellStyle name="Followed Hyperlink" xfId="13276" builtinId="9" hidden="1"/>
    <cellStyle name="Followed Hyperlink" xfId="13278" builtinId="9" hidden="1"/>
    <cellStyle name="Followed Hyperlink" xfId="13280" builtinId="9" hidden="1"/>
    <cellStyle name="Followed Hyperlink" xfId="13282" builtinId="9" hidden="1"/>
    <cellStyle name="Followed Hyperlink" xfId="13284" builtinId="9" hidden="1"/>
    <cellStyle name="Followed Hyperlink" xfId="13286" builtinId="9" hidden="1"/>
    <cellStyle name="Followed Hyperlink" xfId="13288" builtinId="9" hidden="1"/>
    <cellStyle name="Followed Hyperlink" xfId="13290" builtinId="9" hidden="1"/>
    <cellStyle name="Followed Hyperlink" xfId="13292" builtinId="9" hidden="1"/>
    <cellStyle name="Followed Hyperlink" xfId="13294" builtinId="9" hidden="1"/>
    <cellStyle name="Followed Hyperlink" xfId="13296" builtinId="9" hidden="1"/>
    <cellStyle name="Followed Hyperlink" xfId="13298" builtinId="9" hidden="1"/>
    <cellStyle name="Followed Hyperlink" xfId="13300" builtinId="9" hidden="1"/>
    <cellStyle name="Followed Hyperlink" xfId="13302" builtinId="9" hidden="1"/>
    <cellStyle name="Followed Hyperlink" xfId="13304" builtinId="9" hidden="1"/>
    <cellStyle name="Followed Hyperlink" xfId="13306" builtinId="9" hidden="1"/>
    <cellStyle name="Followed Hyperlink" xfId="13308" builtinId="9" hidden="1"/>
    <cellStyle name="Followed Hyperlink" xfId="13310" builtinId="9" hidden="1"/>
    <cellStyle name="Followed Hyperlink" xfId="13312" builtinId="9" hidden="1"/>
    <cellStyle name="Followed Hyperlink" xfId="13314" builtinId="9" hidden="1"/>
    <cellStyle name="Followed Hyperlink" xfId="13316" builtinId="9" hidden="1"/>
    <cellStyle name="Followed Hyperlink" xfId="13318" builtinId="9" hidden="1"/>
    <cellStyle name="Followed Hyperlink" xfId="13320" builtinId="9" hidden="1"/>
    <cellStyle name="Followed Hyperlink" xfId="13322" builtinId="9" hidden="1"/>
    <cellStyle name="Followed Hyperlink" xfId="13324" builtinId="9" hidden="1"/>
    <cellStyle name="Followed Hyperlink" xfId="13326" builtinId="9" hidden="1"/>
    <cellStyle name="Followed Hyperlink" xfId="13328" builtinId="9" hidden="1"/>
    <cellStyle name="Followed Hyperlink" xfId="13330" builtinId="9" hidden="1"/>
    <cellStyle name="Followed Hyperlink" xfId="13332" builtinId="9" hidden="1"/>
    <cellStyle name="Followed Hyperlink" xfId="13334" builtinId="9" hidden="1"/>
    <cellStyle name="Followed Hyperlink" xfId="13336" builtinId="9" hidden="1"/>
    <cellStyle name="Followed Hyperlink" xfId="13338" builtinId="9" hidden="1"/>
    <cellStyle name="Followed Hyperlink" xfId="13340" builtinId="9" hidden="1"/>
    <cellStyle name="Followed Hyperlink" xfId="13342" builtinId="9" hidden="1"/>
    <cellStyle name="Followed Hyperlink" xfId="13344" builtinId="9" hidden="1"/>
    <cellStyle name="Followed Hyperlink" xfId="13346" builtinId="9" hidden="1"/>
    <cellStyle name="Followed Hyperlink" xfId="13348" builtinId="9" hidden="1"/>
    <cellStyle name="Followed Hyperlink" xfId="13350" builtinId="9" hidden="1"/>
    <cellStyle name="Followed Hyperlink" xfId="13352" builtinId="9" hidden="1"/>
    <cellStyle name="Followed Hyperlink" xfId="13354" builtinId="9" hidden="1"/>
    <cellStyle name="Followed Hyperlink" xfId="13356" builtinId="9" hidden="1"/>
    <cellStyle name="Followed Hyperlink" xfId="13358" builtinId="9" hidden="1"/>
    <cellStyle name="Followed Hyperlink" xfId="13360" builtinId="9" hidden="1"/>
    <cellStyle name="Followed Hyperlink" xfId="13362" builtinId="9" hidden="1"/>
    <cellStyle name="Followed Hyperlink" xfId="13364" builtinId="9" hidden="1"/>
    <cellStyle name="Followed Hyperlink" xfId="13366" builtinId="9" hidden="1"/>
    <cellStyle name="Followed Hyperlink" xfId="13368" builtinId="9" hidden="1"/>
    <cellStyle name="Followed Hyperlink" xfId="13370" builtinId="9" hidden="1"/>
    <cellStyle name="Followed Hyperlink" xfId="13372" builtinId="9" hidden="1"/>
    <cellStyle name="Followed Hyperlink" xfId="13374" builtinId="9" hidden="1"/>
    <cellStyle name="Followed Hyperlink" xfId="13376" builtinId="9" hidden="1"/>
    <cellStyle name="Followed Hyperlink" xfId="13378" builtinId="9" hidden="1"/>
    <cellStyle name="Followed Hyperlink" xfId="13380" builtinId="9" hidden="1"/>
    <cellStyle name="Followed Hyperlink" xfId="13382" builtinId="9" hidden="1"/>
    <cellStyle name="Followed Hyperlink" xfId="13384" builtinId="9" hidden="1"/>
    <cellStyle name="Followed Hyperlink" xfId="13386" builtinId="9" hidden="1"/>
    <cellStyle name="Followed Hyperlink" xfId="13388" builtinId="9" hidden="1"/>
    <cellStyle name="Followed Hyperlink" xfId="13390" builtinId="9" hidden="1"/>
    <cellStyle name="Followed Hyperlink" xfId="13392" builtinId="9" hidden="1"/>
    <cellStyle name="Followed Hyperlink" xfId="13394" builtinId="9" hidden="1"/>
    <cellStyle name="Followed Hyperlink" xfId="13396" builtinId="9" hidden="1"/>
    <cellStyle name="Followed Hyperlink" xfId="13398" builtinId="9" hidden="1"/>
    <cellStyle name="Followed Hyperlink" xfId="13400" builtinId="9" hidden="1"/>
    <cellStyle name="Followed Hyperlink" xfId="13402" builtinId="9" hidden="1"/>
    <cellStyle name="Followed Hyperlink" xfId="13404" builtinId="9" hidden="1"/>
    <cellStyle name="Followed Hyperlink" xfId="13406" builtinId="9" hidden="1"/>
    <cellStyle name="Followed Hyperlink" xfId="13408" builtinId="9" hidden="1"/>
    <cellStyle name="Followed Hyperlink" xfId="13410" builtinId="9" hidden="1"/>
    <cellStyle name="Followed Hyperlink" xfId="13412" builtinId="9" hidden="1"/>
    <cellStyle name="Followed Hyperlink" xfId="13414" builtinId="9" hidden="1"/>
    <cellStyle name="Followed Hyperlink" xfId="13416" builtinId="9" hidden="1"/>
    <cellStyle name="Followed Hyperlink" xfId="13418" builtinId="9" hidden="1"/>
    <cellStyle name="Followed Hyperlink" xfId="13422" builtinId="9" hidden="1"/>
    <cellStyle name="Followed Hyperlink" xfId="13424" builtinId="9" hidden="1"/>
    <cellStyle name="Followed Hyperlink" xfId="13426" builtinId="9" hidden="1"/>
    <cellStyle name="Followed Hyperlink" xfId="13428" builtinId="9" hidden="1"/>
    <cellStyle name="Followed Hyperlink" xfId="13430" builtinId="9" hidden="1"/>
    <cellStyle name="Followed Hyperlink" xfId="13432" builtinId="9" hidden="1"/>
    <cellStyle name="Followed Hyperlink" xfId="13434" builtinId="9" hidden="1"/>
    <cellStyle name="Followed Hyperlink" xfId="13436" builtinId="9" hidden="1"/>
    <cellStyle name="Followed Hyperlink" xfId="13438" builtinId="9" hidden="1"/>
    <cellStyle name="Followed Hyperlink" xfId="13440" builtinId="9" hidden="1"/>
    <cellStyle name="Followed Hyperlink" xfId="13442" builtinId="9" hidden="1"/>
    <cellStyle name="Followed Hyperlink" xfId="13444" builtinId="9" hidden="1"/>
    <cellStyle name="Followed Hyperlink" xfId="13446" builtinId="9" hidden="1"/>
    <cellStyle name="Followed Hyperlink" xfId="13448" builtinId="9" hidden="1"/>
    <cellStyle name="Followed Hyperlink" xfId="13450" builtinId="9" hidden="1"/>
    <cellStyle name="Followed Hyperlink" xfId="13452" builtinId="9" hidden="1"/>
    <cellStyle name="Followed Hyperlink" xfId="13454" builtinId="9" hidden="1"/>
    <cellStyle name="Followed Hyperlink" xfId="13456" builtinId="9" hidden="1"/>
    <cellStyle name="Followed Hyperlink" xfId="13458" builtinId="9" hidden="1"/>
    <cellStyle name="Followed Hyperlink" xfId="13460" builtinId="9" hidden="1"/>
    <cellStyle name="Followed Hyperlink" xfId="13462" builtinId="9" hidden="1"/>
    <cellStyle name="Followed Hyperlink" xfId="13464" builtinId="9" hidden="1"/>
    <cellStyle name="Followed Hyperlink" xfId="13466" builtinId="9" hidden="1"/>
    <cellStyle name="Followed Hyperlink" xfId="13468" builtinId="9" hidden="1"/>
    <cellStyle name="Followed Hyperlink" xfId="13470" builtinId="9" hidden="1"/>
    <cellStyle name="Followed Hyperlink" xfId="13472" builtinId="9" hidden="1"/>
    <cellStyle name="Followed Hyperlink" xfId="13474" builtinId="9" hidden="1"/>
    <cellStyle name="Followed Hyperlink" xfId="13476" builtinId="9" hidden="1"/>
    <cellStyle name="Followed Hyperlink" xfId="13478" builtinId="9" hidden="1"/>
    <cellStyle name="Followed Hyperlink" xfId="13480" builtinId="9" hidden="1"/>
    <cellStyle name="Followed Hyperlink" xfId="13482" builtinId="9" hidden="1"/>
    <cellStyle name="Followed Hyperlink" xfId="13484" builtinId="9" hidden="1"/>
    <cellStyle name="Followed Hyperlink" xfId="13486" builtinId="9" hidden="1"/>
    <cellStyle name="Followed Hyperlink" xfId="13488" builtinId="9" hidden="1"/>
    <cellStyle name="Followed Hyperlink" xfId="13490" builtinId="9" hidden="1"/>
    <cellStyle name="Followed Hyperlink" xfId="13492" builtinId="9" hidden="1"/>
    <cellStyle name="Followed Hyperlink" xfId="13494" builtinId="9" hidden="1"/>
    <cellStyle name="Followed Hyperlink" xfId="13496" builtinId="9" hidden="1"/>
    <cellStyle name="Followed Hyperlink" xfId="13498" builtinId="9" hidden="1"/>
    <cellStyle name="Followed Hyperlink" xfId="13500" builtinId="9" hidden="1"/>
    <cellStyle name="Followed Hyperlink" xfId="13502" builtinId="9" hidden="1"/>
    <cellStyle name="Followed Hyperlink" xfId="13504" builtinId="9" hidden="1"/>
    <cellStyle name="Followed Hyperlink" xfId="13506" builtinId="9" hidden="1"/>
    <cellStyle name="Followed Hyperlink" xfId="13508" builtinId="9" hidden="1"/>
    <cellStyle name="Followed Hyperlink" xfId="13510" builtinId="9" hidden="1"/>
    <cellStyle name="Followed Hyperlink" xfId="13512" builtinId="9" hidden="1"/>
    <cellStyle name="Followed Hyperlink" xfId="13514" builtinId="9" hidden="1"/>
    <cellStyle name="Followed Hyperlink" xfId="13516" builtinId="9" hidden="1"/>
    <cellStyle name="Followed Hyperlink" xfId="13518" builtinId="9" hidden="1"/>
    <cellStyle name="Followed Hyperlink" xfId="13520" builtinId="9" hidden="1"/>
    <cellStyle name="Followed Hyperlink" xfId="13522" builtinId="9" hidden="1"/>
    <cellStyle name="Followed Hyperlink" xfId="13524" builtinId="9" hidden="1"/>
    <cellStyle name="Followed Hyperlink" xfId="13526" builtinId="9" hidden="1"/>
    <cellStyle name="Followed Hyperlink" xfId="13528" builtinId="9" hidden="1"/>
    <cellStyle name="Followed Hyperlink" xfId="13530" builtinId="9" hidden="1"/>
    <cellStyle name="Followed Hyperlink" xfId="13532" builtinId="9" hidden="1"/>
    <cellStyle name="Followed Hyperlink" xfId="13534" builtinId="9" hidden="1"/>
    <cellStyle name="Followed Hyperlink" xfId="13536" builtinId="9" hidden="1"/>
    <cellStyle name="Followed Hyperlink" xfId="13538" builtinId="9" hidden="1"/>
    <cellStyle name="Followed Hyperlink" xfId="13540" builtinId="9" hidden="1"/>
    <cellStyle name="Followed Hyperlink" xfId="13542" builtinId="9" hidden="1"/>
    <cellStyle name="Followed Hyperlink" xfId="13544" builtinId="9" hidden="1"/>
    <cellStyle name="Followed Hyperlink" xfId="13546" builtinId="9" hidden="1"/>
    <cellStyle name="Followed Hyperlink" xfId="13548" builtinId="9" hidden="1"/>
    <cellStyle name="Followed Hyperlink" xfId="13550" builtinId="9" hidden="1"/>
    <cellStyle name="Followed Hyperlink" xfId="13552" builtinId="9" hidden="1"/>
    <cellStyle name="Followed Hyperlink" xfId="13554" builtinId="9" hidden="1"/>
    <cellStyle name="Followed Hyperlink" xfId="13556" builtinId="9" hidden="1"/>
    <cellStyle name="Followed Hyperlink" xfId="13558" builtinId="9" hidden="1"/>
    <cellStyle name="Followed Hyperlink" xfId="13560" builtinId="9" hidden="1"/>
    <cellStyle name="Followed Hyperlink" xfId="13562" builtinId="9" hidden="1"/>
    <cellStyle name="Followed Hyperlink" xfId="13564" builtinId="9" hidden="1"/>
    <cellStyle name="Followed Hyperlink" xfId="13566" builtinId="9" hidden="1"/>
    <cellStyle name="Followed Hyperlink" xfId="13568" builtinId="9" hidden="1"/>
    <cellStyle name="Followed Hyperlink" xfId="13570" builtinId="9" hidden="1"/>
    <cellStyle name="Followed Hyperlink" xfId="13572" builtinId="9" hidden="1"/>
    <cellStyle name="Followed Hyperlink" xfId="13574" builtinId="9" hidden="1"/>
    <cellStyle name="Followed Hyperlink" xfId="13576" builtinId="9" hidden="1"/>
    <cellStyle name="Followed Hyperlink" xfId="13578" builtinId="9" hidden="1"/>
    <cellStyle name="Followed Hyperlink" xfId="13580" builtinId="9" hidden="1"/>
    <cellStyle name="Followed Hyperlink" xfId="13582" builtinId="9" hidden="1"/>
    <cellStyle name="Followed Hyperlink" xfId="13584" builtinId="9" hidden="1"/>
    <cellStyle name="Followed Hyperlink" xfId="13586" builtinId="9" hidden="1"/>
    <cellStyle name="Followed Hyperlink" xfId="13588" builtinId="9" hidden="1"/>
    <cellStyle name="Followed Hyperlink" xfId="13590" builtinId="9" hidden="1"/>
    <cellStyle name="Followed Hyperlink" xfId="13592" builtinId="9" hidden="1"/>
    <cellStyle name="Followed Hyperlink" xfId="13594" builtinId="9" hidden="1"/>
    <cellStyle name="Followed Hyperlink" xfId="13596" builtinId="9" hidden="1"/>
    <cellStyle name="Followed Hyperlink" xfId="13597" builtinId="9" hidden="1"/>
    <cellStyle name="Followed Hyperlink" xfId="13598" builtinId="9" hidden="1"/>
    <cellStyle name="Followed Hyperlink" xfId="13599" builtinId="9" hidden="1"/>
    <cellStyle name="Followed Hyperlink" xfId="13600" builtinId="9" hidden="1"/>
    <cellStyle name="Followed Hyperlink" xfId="13601" builtinId="9" hidden="1"/>
    <cellStyle name="Followed Hyperlink" xfId="13602" builtinId="9" hidden="1"/>
    <cellStyle name="Followed Hyperlink" xfId="13603" builtinId="9" hidden="1"/>
    <cellStyle name="Followed Hyperlink" xfId="13604" builtinId="9" hidden="1"/>
    <cellStyle name="Followed Hyperlink" xfId="13605" builtinId="9" hidden="1"/>
    <cellStyle name="Followed Hyperlink" xfId="13606" builtinId="9" hidden="1"/>
    <cellStyle name="Followed Hyperlink" xfId="13607" builtinId="9" hidden="1"/>
    <cellStyle name="Followed Hyperlink" xfId="13608" builtinId="9" hidden="1"/>
    <cellStyle name="Followed Hyperlink" xfId="13609" builtinId="9" hidden="1"/>
    <cellStyle name="Followed Hyperlink" xfId="13610" builtinId="9" hidden="1"/>
    <cellStyle name="Followed Hyperlink" xfId="13611" builtinId="9" hidden="1"/>
    <cellStyle name="Followed Hyperlink" xfId="13612" builtinId="9" hidden="1"/>
    <cellStyle name="Followed Hyperlink" xfId="13613" builtinId="9" hidden="1"/>
    <cellStyle name="Followed Hyperlink" xfId="13614" builtinId="9" hidden="1"/>
    <cellStyle name="Followed Hyperlink" xfId="13615" builtinId="9" hidden="1"/>
    <cellStyle name="Followed Hyperlink" xfId="13616" builtinId="9" hidden="1"/>
    <cellStyle name="Followed Hyperlink" xfId="13617" builtinId="9" hidden="1"/>
    <cellStyle name="Followed Hyperlink" xfId="13618" builtinId="9" hidden="1"/>
    <cellStyle name="Followed Hyperlink" xfId="13619" builtinId="9" hidden="1"/>
    <cellStyle name="Followed Hyperlink" xfId="13620" builtinId="9" hidden="1"/>
    <cellStyle name="Followed Hyperlink" xfId="13621" builtinId="9" hidden="1"/>
    <cellStyle name="Followed Hyperlink" xfId="13622" builtinId="9" hidden="1"/>
    <cellStyle name="Followed Hyperlink" xfId="13623" builtinId="9" hidden="1"/>
    <cellStyle name="Followed Hyperlink" xfId="13624" builtinId="9" hidden="1"/>
    <cellStyle name="Followed Hyperlink" xfId="13625" builtinId="9" hidden="1"/>
    <cellStyle name="Followed Hyperlink" xfId="13626" builtinId="9" hidden="1"/>
    <cellStyle name="Followed Hyperlink" xfId="13627" builtinId="9" hidden="1"/>
    <cellStyle name="Followed Hyperlink" xfId="13628" builtinId="9" hidden="1"/>
    <cellStyle name="Followed Hyperlink" xfId="13629" builtinId="9" hidden="1"/>
    <cellStyle name="Followed Hyperlink" xfId="13630" builtinId="9" hidden="1"/>
    <cellStyle name="Followed Hyperlink" xfId="13631" builtinId="9" hidden="1"/>
    <cellStyle name="Followed Hyperlink" xfId="13632" builtinId="9" hidden="1"/>
    <cellStyle name="Followed Hyperlink" xfId="13633" builtinId="9" hidden="1"/>
    <cellStyle name="Followed Hyperlink" xfId="13634" builtinId="9" hidden="1"/>
    <cellStyle name="Followed Hyperlink" xfId="13635" builtinId="9" hidden="1"/>
    <cellStyle name="Followed Hyperlink" xfId="13636" builtinId="9" hidden="1"/>
    <cellStyle name="Followed Hyperlink" xfId="13637" builtinId="9" hidden="1"/>
    <cellStyle name="Followed Hyperlink" xfId="13638" builtinId="9" hidden="1"/>
    <cellStyle name="Followed Hyperlink" xfId="13639" builtinId="9" hidden="1"/>
    <cellStyle name="Followed Hyperlink" xfId="13640" builtinId="9" hidden="1"/>
    <cellStyle name="Followed Hyperlink" xfId="13641" builtinId="9" hidden="1"/>
    <cellStyle name="Followed Hyperlink" xfId="13642" builtinId="9" hidden="1"/>
    <cellStyle name="Followed Hyperlink" xfId="13643" builtinId="9" hidden="1"/>
    <cellStyle name="Followed Hyperlink" xfId="13644" builtinId="9" hidden="1"/>
    <cellStyle name="Followed Hyperlink" xfId="13645" builtinId="9" hidden="1"/>
    <cellStyle name="Followed Hyperlink" xfId="13646" builtinId="9" hidden="1"/>
    <cellStyle name="Followed Hyperlink" xfId="13647" builtinId="9" hidden="1"/>
    <cellStyle name="Followed Hyperlink" xfId="13648" builtinId="9" hidden="1"/>
    <cellStyle name="Followed Hyperlink" xfId="13649" builtinId="9" hidden="1"/>
    <cellStyle name="Followed Hyperlink" xfId="13650" builtinId="9" hidden="1"/>
    <cellStyle name="Followed Hyperlink" xfId="13651" builtinId="9" hidden="1"/>
    <cellStyle name="Followed Hyperlink" xfId="13652" builtinId="9" hidden="1"/>
    <cellStyle name="Followed Hyperlink" xfId="13653" builtinId="9" hidden="1"/>
    <cellStyle name="Followed Hyperlink" xfId="13654" builtinId="9" hidden="1"/>
    <cellStyle name="Followed Hyperlink" xfId="13655" builtinId="9" hidden="1"/>
    <cellStyle name="Followed Hyperlink" xfId="13656" builtinId="9" hidden="1"/>
    <cellStyle name="Followed Hyperlink" xfId="13657" builtinId="9" hidden="1"/>
    <cellStyle name="Followed Hyperlink" xfId="13658" builtinId="9" hidden="1"/>
    <cellStyle name="Followed Hyperlink" xfId="13659" builtinId="9" hidden="1"/>
    <cellStyle name="Followed Hyperlink" xfId="13660" builtinId="9" hidden="1"/>
    <cellStyle name="Followed Hyperlink" xfId="13661" builtinId="9" hidden="1"/>
    <cellStyle name="Followed Hyperlink" xfId="13662" builtinId="9" hidden="1"/>
    <cellStyle name="Followed Hyperlink" xfId="13663" builtinId="9" hidden="1"/>
    <cellStyle name="Followed Hyperlink" xfId="13664" builtinId="9" hidden="1"/>
    <cellStyle name="Followed Hyperlink" xfId="13665" builtinId="9" hidden="1"/>
    <cellStyle name="Followed Hyperlink" xfId="13666" builtinId="9" hidden="1"/>
    <cellStyle name="Followed Hyperlink" xfId="13667" builtinId="9" hidden="1"/>
    <cellStyle name="Followed Hyperlink" xfId="13668" builtinId="9" hidden="1"/>
    <cellStyle name="Followed Hyperlink" xfId="13669" builtinId="9" hidden="1"/>
    <cellStyle name="Followed Hyperlink" xfId="13670" builtinId="9" hidden="1"/>
    <cellStyle name="Followed Hyperlink" xfId="13671" builtinId="9" hidden="1"/>
    <cellStyle name="Followed Hyperlink" xfId="13672" builtinId="9" hidden="1"/>
    <cellStyle name="Followed Hyperlink" xfId="13673" builtinId="9" hidden="1"/>
    <cellStyle name="Followed Hyperlink" xfId="13674" builtinId="9" hidden="1"/>
    <cellStyle name="Followed Hyperlink" xfId="13675" builtinId="9" hidden="1"/>
    <cellStyle name="Followed Hyperlink" xfId="13676" builtinId="9" hidden="1"/>
    <cellStyle name="Followed Hyperlink" xfId="13677" builtinId="9" hidden="1"/>
    <cellStyle name="Followed Hyperlink" xfId="13678" builtinId="9" hidden="1"/>
    <cellStyle name="Followed Hyperlink" xfId="13679" builtinId="9" hidden="1"/>
    <cellStyle name="Followed Hyperlink" xfId="13680" builtinId="9" hidden="1"/>
    <cellStyle name="Followed Hyperlink" xfId="13681" builtinId="9" hidden="1"/>
    <cellStyle name="Followed Hyperlink" xfId="13682" builtinId="9" hidden="1"/>
    <cellStyle name="Followed Hyperlink" xfId="13683" builtinId="9" hidden="1"/>
    <cellStyle name="Followed Hyperlink" xfId="13684" builtinId="9" hidden="1"/>
    <cellStyle name="Followed Hyperlink" xfId="13685" builtinId="9" hidden="1"/>
    <cellStyle name="Followed Hyperlink" xfId="13686" builtinId="9" hidden="1"/>
    <cellStyle name="Followed Hyperlink" xfId="13687" builtinId="9" hidden="1"/>
    <cellStyle name="Followed Hyperlink" xfId="13688" builtinId="9" hidden="1"/>
    <cellStyle name="Followed Hyperlink" xfId="13689" builtinId="9" hidden="1"/>
    <cellStyle name="Followed Hyperlink" xfId="13690" builtinId="9" hidden="1"/>
    <cellStyle name="Followed Hyperlink" xfId="13691" builtinId="9" hidden="1"/>
    <cellStyle name="Followed Hyperlink" xfId="13692" builtinId="9" hidden="1"/>
    <cellStyle name="Followed Hyperlink" xfId="13693" builtinId="9" hidden="1"/>
    <cellStyle name="Followed Hyperlink" xfId="13694" builtinId="9" hidden="1"/>
    <cellStyle name="Followed Hyperlink" xfId="13695" builtinId="9" hidden="1"/>
    <cellStyle name="Followed Hyperlink" xfId="13696" builtinId="9" hidden="1"/>
    <cellStyle name="Followed Hyperlink" xfId="13697" builtinId="9" hidden="1"/>
    <cellStyle name="Followed Hyperlink" xfId="13698" builtinId="9" hidden="1"/>
    <cellStyle name="Followed Hyperlink" xfId="13699" builtinId="9" hidden="1"/>
    <cellStyle name="Followed Hyperlink" xfId="13700" builtinId="9" hidden="1"/>
    <cellStyle name="Followed Hyperlink" xfId="13701" builtinId="9" hidden="1"/>
    <cellStyle name="Followed Hyperlink" xfId="13702" builtinId="9" hidden="1"/>
    <cellStyle name="Followed Hyperlink" xfId="13703" builtinId="9" hidden="1"/>
    <cellStyle name="Followed Hyperlink" xfId="13704" builtinId="9" hidden="1"/>
    <cellStyle name="Followed Hyperlink" xfId="13705" builtinId="9" hidden="1"/>
    <cellStyle name="Followed Hyperlink" xfId="13706" builtinId="9" hidden="1"/>
    <cellStyle name="Followed Hyperlink" xfId="13707" builtinId="9" hidden="1"/>
    <cellStyle name="Followed Hyperlink" xfId="13708" builtinId="9" hidden="1"/>
    <cellStyle name="Followed Hyperlink" xfId="13709" builtinId="9" hidden="1"/>
    <cellStyle name="Followed Hyperlink" xfId="13710" builtinId="9" hidden="1"/>
    <cellStyle name="Followed Hyperlink" xfId="13711" builtinId="9" hidden="1"/>
    <cellStyle name="Followed Hyperlink" xfId="13712" builtinId="9" hidden="1"/>
    <cellStyle name="Followed Hyperlink" xfId="13713" builtinId="9" hidden="1"/>
    <cellStyle name="Followed Hyperlink" xfId="13714" builtinId="9" hidden="1"/>
    <cellStyle name="Followed Hyperlink" xfId="13715" builtinId="9" hidden="1"/>
    <cellStyle name="Followed Hyperlink" xfId="13716" builtinId="9" hidden="1"/>
    <cellStyle name="Followed Hyperlink" xfId="13717" builtinId="9" hidden="1"/>
    <cellStyle name="Followed Hyperlink" xfId="13718" builtinId="9" hidden="1"/>
    <cellStyle name="Followed Hyperlink" xfId="13719" builtinId="9" hidden="1"/>
    <cellStyle name="Followed Hyperlink" xfId="13720" builtinId="9" hidden="1"/>
    <cellStyle name="Followed Hyperlink" xfId="13721" builtinId="9" hidden="1"/>
    <cellStyle name="Followed Hyperlink" xfId="13722" builtinId="9" hidden="1"/>
    <cellStyle name="Followed Hyperlink" xfId="13723" builtinId="9" hidden="1"/>
    <cellStyle name="Followed Hyperlink" xfId="13724" builtinId="9" hidden="1"/>
    <cellStyle name="Followed Hyperlink" xfId="13725" builtinId="9" hidden="1"/>
    <cellStyle name="Followed Hyperlink" xfId="13726" builtinId="9" hidden="1"/>
    <cellStyle name="Followed Hyperlink" xfId="13727" builtinId="9" hidden="1"/>
    <cellStyle name="Followed Hyperlink" xfId="13728" builtinId="9" hidden="1"/>
    <cellStyle name="Followed Hyperlink" xfId="13729" builtinId="9" hidden="1"/>
    <cellStyle name="Followed Hyperlink" xfId="13730" builtinId="9" hidden="1"/>
    <cellStyle name="Followed Hyperlink" xfId="13731" builtinId="9" hidden="1"/>
    <cellStyle name="Followed Hyperlink" xfId="13732" builtinId="9" hidden="1"/>
    <cellStyle name="Followed Hyperlink" xfId="13733" builtinId="9" hidden="1"/>
    <cellStyle name="Followed Hyperlink" xfId="13734" builtinId="9" hidden="1"/>
    <cellStyle name="Followed Hyperlink" xfId="13735" builtinId="9" hidden="1"/>
    <cellStyle name="Followed Hyperlink" xfId="13736" builtinId="9" hidden="1"/>
    <cellStyle name="Followed Hyperlink" xfId="13737" builtinId="9" hidden="1"/>
    <cellStyle name="Followed Hyperlink" xfId="13738" builtinId="9" hidden="1"/>
    <cellStyle name="Followed Hyperlink" xfId="13739" builtinId="9" hidden="1"/>
    <cellStyle name="Followed Hyperlink" xfId="13740" builtinId="9" hidden="1"/>
    <cellStyle name="Followed Hyperlink" xfId="13741" builtinId="9" hidden="1"/>
    <cellStyle name="Followed Hyperlink" xfId="13742" builtinId="9" hidden="1"/>
    <cellStyle name="Followed Hyperlink" xfId="13743" builtinId="9" hidden="1"/>
    <cellStyle name="Followed Hyperlink" xfId="13744" builtinId="9" hidden="1"/>
    <cellStyle name="Followed Hyperlink" xfId="13745" builtinId="9" hidden="1"/>
    <cellStyle name="Followed Hyperlink" xfId="13746" builtinId="9" hidden="1"/>
    <cellStyle name="Followed Hyperlink" xfId="13747" builtinId="9" hidden="1"/>
    <cellStyle name="Followed Hyperlink" xfId="13748" builtinId="9" hidden="1"/>
    <cellStyle name="Followed Hyperlink" xfId="13749" builtinId="9" hidden="1"/>
    <cellStyle name="Followed Hyperlink" xfId="13750" builtinId="9" hidden="1"/>
    <cellStyle name="Followed Hyperlink" xfId="13751" builtinId="9" hidden="1"/>
    <cellStyle name="Followed Hyperlink" xfId="13752" builtinId="9" hidden="1"/>
    <cellStyle name="Followed Hyperlink" xfId="13753" builtinId="9" hidden="1"/>
    <cellStyle name="Followed Hyperlink" xfId="13754" builtinId="9" hidden="1"/>
    <cellStyle name="Followed Hyperlink" xfId="13755" builtinId="9" hidden="1"/>
    <cellStyle name="Followed Hyperlink" xfId="13756" builtinId="9" hidden="1"/>
    <cellStyle name="Followed Hyperlink" xfId="13757" builtinId="9" hidden="1"/>
    <cellStyle name="Followed Hyperlink" xfId="13758" builtinId="9" hidden="1"/>
    <cellStyle name="Followed Hyperlink" xfId="13759" builtinId="9" hidden="1"/>
    <cellStyle name="Followed Hyperlink" xfId="12775" builtinId="9" hidden="1"/>
    <cellStyle name="Followed Hyperlink" xfId="13420" builtinId="9" hidden="1"/>
    <cellStyle name="Followed Hyperlink" xfId="13761" builtinId="9" hidden="1"/>
    <cellStyle name="Followed Hyperlink" xfId="13763" builtinId="9" hidden="1"/>
    <cellStyle name="Followed Hyperlink" xfId="13765" builtinId="9" hidden="1"/>
    <cellStyle name="Followed Hyperlink" xfId="13767" builtinId="9" hidden="1"/>
    <cellStyle name="Followed Hyperlink" xfId="13769" builtinId="9" hidden="1"/>
    <cellStyle name="Followed Hyperlink" xfId="13771" builtinId="9" hidden="1"/>
    <cellStyle name="Followed Hyperlink" xfId="13773" builtinId="9" hidden="1"/>
    <cellStyle name="Followed Hyperlink" xfId="13775" builtinId="9" hidden="1"/>
    <cellStyle name="Followed Hyperlink" xfId="13777" builtinId="9" hidden="1"/>
    <cellStyle name="Followed Hyperlink" xfId="13779" builtinId="9" hidden="1"/>
    <cellStyle name="Followed Hyperlink" xfId="13781" builtinId="9" hidden="1"/>
    <cellStyle name="Followed Hyperlink" xfId="13783" builtinId="9" hidden="1"/>
    <cellStyle name="Followed Hyperlink" xfId="13785" builtinId="9" hidden="1"/>
    <cellStyle name="Followed Hyperlink" xfId="13787" builtinId="9" hidden="1"/>
    <cellStyle name="Followed Hyperlink" xfId="13789" builtinId="9" hidden="1"/>
    <cellStyle name="Followed Hyperlink" xfId="13791" builtinId="9" hidden="1"/>
    <cellStyle name="Followed Hyperlink" xfId="13793" builtinId="9" hidden="1"/>
    <cellStyle name="Followed Hyperlink" xfId="13795" builtinId="9" hidden="1"/>
    <cellStyle name="Followed Hyperlink" xfId="13797" builtinId="9" hidden="1"/>
    <cellStyle name="Followed Hyperlink" xfId="13799" builtinId="9" hidden="1"/>
    <cellStyle name="Followed Hyperlink" xfId="13801" builtinId="9" hidden="1"/>
    <cellStyle name="Followed Hyperlink" xfId="13803" builtinId="9" hidden="1"/>
    <cellStyle name="Followed Hyperlink" xfId="13805" builtinId="9" hidden="1"/>
    <cellStyle name="Followed Hyperlink" xfId="13807" builtinId="9" hidden="1"/>
    <cellStyle name="Followed Hyperlink" xfId="13809" builtinId="9" hidden="1"/>
    <cellStyle name="Followed Hyperlink" xfId="13811" builtinId="9" hidden="1"/>
    <cellStyle name="Followed Hyperlink" xfId="13813" builtinId="9" hidden="1"/>
    <cellStyle name="Followed Hyperlink" xfId="13815" builtinId="9" hidden="1"/>
    <cellStyle name="Followed Hyperlink" xfId="13817" builtinId="9" hidden="1"/>
    <cellStyle name="Followed Hyperlink" xfId="13819" builtinId="9" hidden="1"/>
    <cellStyle name="Followed Hyperlink" xfId="13821" builtinId="9" hidden="1"/>
    <cellStyle name="Followed Hyperlink" xfId="13823" builtinId="9" hidden="1"/>
    <cellStyle name="Followed Hyperlink" xfId="13825" builtinId="9" hidden="1"/>
    <cellStyle name="Followed Hyperlink" xfId="13827" builtinId="9" hidden="1"/>
    <cellStyle name="Followed Hyperlink" xfId="13829" builtinId="9" hidden="1"/>
    <cellStyle name="Followed Hyperlink" xfId="13831" builtinId="9" hidden="1"/>
    <cellStyle name="Followed Hyperlink" xfId="13833" builtinId="9" hidden="1"/>
    <cellStyle name="Followed Hyperlink" xfId="13835" builtinId="9" hidden="1"/>
    <cellStyle name="Followed Hyperlink" xfId="13837" builtinId="9" hidden="1"/>
    <cellStyle name="Followed Hyperlink" xfId="13839" builtinId="9" hidden="1"/>
    <cellStyle name="Followed Hyperlink" xfId="13841" builtinId="9" hidden="1"/>
    <cellStyle name="Followed Hyperlink" xfId="13843" builtinId="9" hidden="1"/>
    <cellStyle name="Followed Hyperlink" xfId="13845" builtinId="9" hidden="1"/>
    <cellStyle name="Followed Hyperlink" xfId="13847" builtinId="9" hidden="1"/>
    <cellStyle name="Followed Hyperlink" xfId="13849" builtinId="9" hidden="1"/>
    <cellStyle name="Followed Hyperlink" xfId="13851" builtinId="9" hidden="1"/>
    <cellStyle name="Followed Hyperlink" xfId="13853" builtinId="9" hidden="1"/>
    <cellStyle name="Followed Hyperlink" xfId="13855" builtinId="9" hidden="1"/>
    <cellStyle name="Followed Hyperlink" xfId="13857" builtinId="9" hidden="1"/>
    <cellStyle name="Followed Hyperlink" xfId="13859" builtinId="9" hidden="1"/>
    <cellStyle name="Followed Hyperlink" xfId="13861" builtinId="9" hidden="1"/>
    <cellStyle name="Followed Hyperlink" xfId="13863" builtinId="9" hidden="1"/>
    <cellStyle name="Followed Hyperlink" xfId="13865" builtinId="9" hidden="1"/>
    <cellStyle name="Followed Hyperlink" xfId="13867" builtinId="9" hidden="1"/>
    <cellStyle name="Followed Hyperlink" xfId="13869" builtinId="9" hidden="1"/>
    <cellStyle name="Followed Hyperlink" xfId="13871" builtinId="9" hidden="1"/>
    <cellStyle name="Followed Hyperlink" xfId="13873" builtinId="9" hidden="1"/>
    <cellStyle name="Followed Hyperlink" xfId="13875" builtinId="9" hidden="1"/>
    <cellStyle name="Followed Hyperlink" xfId="13877" builtinId="9" hidden="1"/>
    <cellStyle name="Followed Hyperlink" xfId="13879" builtinId="9" hidden="1"/>
    <cellStyle name="Followed Hyperlink" xfId="13881" builtinId="9" hidden="1"/>
    <cellStyle name="Followed Hyperlink" xfId="13883" builtinId="9" hidden="1"/>
    <cellStyle name="Followed Hyperlink" xfId="13885" builtinId="9" hidden="1"/>
    <cellStyle name="Followed Hyperlink" xfId="13887" builtinId="9" hidden="1"/>
    <cellStyle name="Followed Hyperlink" xfId="13889" builtinId="9" hidden="1"/>
    <cellStyle name="Followed Hyperlink" xfId="13891" builtinId="9" hidden="1"/>
    <cellStyle name="Followed Hyperlink" xfId="13893" builtinId="9" hidden="1"/>
    <cellStyle name="Followed Hyperlink" xfId="13895" builtinId="9" hidden="1"/>
    <cellStyle name="Followed Hyperlink" xfId="13897" builtinId="9" hidden="1"/>
    <cellStyle name="Followed Hyperlink" xfId="13899" builtinId="9" hidden="1"/>
    <cellStyle name="Followed Hyperlink" xfId="13901" builtinId="9" hidden="1"/>
    <cellStyle name="Followed Hyperlink" xfId="13903" builtinId="9" hidden="1"/>
    <cellStyle name="Followed Hyperlink" xfId="13905" builtinId="9" hidden="1"/>
    <cellStyle name="Followed Hyperlink" xfId="13907" builtinId="9" hidden="1"/>
    <cellStyle name="Followed Hyperlink" xfId="13909" builtinId="9" hidden="1"/>
    <cellStyle name="Followed Hyperlink" xfId="13911" builtinId="9" hidden="1"/>
    <cellStyle name="Followed Hyperlink" xfId="13913" builtinId="9" hidden="1"/>
    <cellStyle name="Followed Hyperlink" xfId="13915" builtinId="9" hidden="1"/>
    <cellStyle name="Followed Hyperlink" xfId="13917" builtinId="9" hidden="1"/>
    <cellStyle name="Followed Hyperlink" xfId="13919" builtinId="9" hidden="1"/>
    <cellStyle name="Followed Hyperlink" xfId="13921" builtinId="9" hidden="1"/>
    <cellStyle name="Followed Hyperlink" xfId="13923" builtinId="9" hidden="1"/>
    <cellStyle name="Followed Hyperlink" xfId="13925" builtinId="9" hidden="1"/>
    <cellStyle name="Followed Hyperlink" xfId="13927" builtinId="9" hidden="1"/>
    <cellStyle name="Followed Hyperlink" xfId="13929" builtinId="9" hidden="1"/>
    <cellStyle name="Followed Hyperlink" xfId="13931" builtinId="9" hidden="1"/>
    <cellStyle name="Followed Hyperlink" xfId="13933" builtinId="9" hidden="1"/>
    <cellStyle name="Followed Hyperlink" xfId="13935" builtinId="9" hidden="1"/>
    <cellStyle name="Followed Hyperlink" xfId="13937" builtinId="9" hidden="1"/>
    <cellStyle name="Followed Hyperlink" xfId="13939" builtinId="9" hidden="1"/>
    <cellStyle name="Followed Hyperlink" xfId="13941" builtinId="9" hidden="1"/>
    <cellStyle name="Followed Hyperlink" xfId="13943" builtinId="9" hidden="1"/>
    <cellStyle name="Followed Hyperlink" xfId="13945" builtinId="9" hidden="1"/>
    <cellStyle name="Followed Hyperlink" xfId="13947" builtinId="9" hidden="1"/>
    <cellStyle name="Followed Hyperlink" xfId="13949" builtinId="9" hidden="1"/>
    <cellStyle name="Followed Hyperlink" xfId="13951" builtinId="9" hidden="1"/>
    <cellStyle name="Followed Hyperlink" xfId="13953" builtinId="9" hidden="1"/>
    <cellStyle name="Followed Hyperlink" xfId="13955" builtinId="9" hidden="1"/>
    <cellStyle name="Followed Hyperlink" xfId="13957" builtinId="9" hidden="1"/>
    <cellStyle name="Followed Hyperlink" xfId="13959" builtinId="9" hidden="1"/>
    <cellStyle name="Followed Hyperlink" xfId="13961" builtinId="9" hidden="1"/>
    <cellStyle name="Followed Hyperlink" xfId="13963" builtinId="9" hidden="1"/>
    <cellStyle name="Followed Hyperlink" xfId="13965" builtinId="9" hidden="1"/>
    <cellStyle name="Followed Hyperlink" xfId="13967" builtinId="9" hidden="1"/>
    <cellStyle name="Followed Hyperlink" xfId="13969" builtinId="9" hidden="1"/>
    <cellStyle name="Followed Hyperlink" xfId="13971" builtinId="9" hidden="1"/>
    <cellStyle name="Followed Hyperlink" xfId="13973" builtinId="9" hidden="1"/>
    <cellStyle name="Followed Hyperlink" xfId="13975" builtinId="9" hidden="1"/>
    <cellStyle name="Followed Hyperlink" xfId="13977" builtinId="9" hidden="1"/>
    <cellStyle name="Followed Hyperlink" xfId="13979" builtinId="9" hidden="1"/>
    <cellStyle name="Followed Hyperlink" xfId="13981" builtinId="9" hidden="1"/>
    <cellStyle name="Followed Hyperlink" xfId="13983" builtinId="9" hidden="1"/>
    <cellStyle name="Followed Hyperlink" xfId="13985" builtinId="9" hidden="1"/>
    <cellStyle name="Followed Hyperlink" xfId="13987" builtinId="9" hidden="1"/>
    <cellStyle name="Followed Hyperlink" xfId="13989" builtinId="9" hidden="1"/>
    <cellStyle name="Followed Hyperlink" xfId="13991" builtinId="9" hidden="1"/>
    <cellStyle name="Followed Hyperlink" xfId="13993" builtinId="9" hidden="1"/>
    <cellStyle name="Followed Hyperlink" xfId="13995" builtinId="9" hidden="1"/>
    <cellStyle name="Followed Hyperlink" xfId="13997" builtinId="9" hidden="1"/>
    <cellStyle name="Followed Hyperlink" xfId="13999" builtinId="9" hidden="1"/>
    <cellStyle name="Followed Hyperlink" xfId="14001" builtinId="9" hidden="1"/>
    <cellStyle name="Followed Hyperlink" xfId="14003" builtinId="9" hidden="1"/>
    <cellStyle name="Followed Hyperlink" xfId="14005" builtinId="9" hidden="1"/>
    <cellStyle name="Followed Hyperlink" xfId="14007" builtinId="9" hidden="1"/>
    <cellStyle name="Followed Hyperlink" xfId="14009" builtinId="9" hidden="1"/>
    <cellStyle name="Followed Hyperlink" xfId="14011" builtinId="9" hidden="1"/>
    <cellStyle name="Followed Hyperlink" xfId="14013" builtinId="9" hidden="1"/>
    <cellStyle name="Followed Hyperlink" xfId="14015" builtinId="9" hidden="1"/>
    <cellStyle name="Followed Hyperlink" xfId="14017" builtinId="9" hidden="1"/>
    <cellStyle name="Followed Hyperlink" xfId="14019" builtinId="9" hidden="1"/>
    <cellStyle name="Followed Hyperlink" xfId="14021" builtinId="9" hidden="1"/>
    <cellStyle name="Followed Hyperlink" xfId="14023" builtinId="9" hidden="1"/>
    <cellStyle name="Followed Hyperlink" xfId="14025" builtinId="9" hidden="1"/>
    <cellStyle name="Followed Hyperlink" xfId="14027" builtinId="9" hidden="1"/>
    <cellStyle name="Followed Hyperlink" xfId="14029" builtinId="9" hidden="1"/>
    <cellStyle name="Followed Hyperlink" xfId="14031" builtinId="9" hidden="1"/>
    <cellStyle name="Followed Hyperlink" xfId="14033" builtinId="9" hidden="1"/>
    <cellStyle name="Followed Hyperlink" xfId="14035" builtinId="9" hidden="1"/>
    <cellStyle name="Followed Hyperlink" xfId="14037" builtinId="9" hidden="1"/>
    <cellStyle name="Followed Hyperlink" xfId="14039" builtinId="9" hidden="1"/>
    <cellStyle name="Followed Hyperlink" xfId="14041" builtinId="9" hidden="1"/>
    <cellStyle name="Followed Hyperlink" xfId="14043" builtinId="9" hidden="1"/>
    <cellStyle name="Followed Hyperlink" xfId="14045" builtinId="9" hidden="1"/>
    <cellStyle name="Followed Hyperlink" xfId="14047" builtinId="9" hidden="1"/>
    <cellStyle name="Followed Hyperlink" xfId="14049" builtinId="9" hidden="1"/>
    <cellStyle name="Followed Hyperlink" xfId="14051" builtinId="9" hidden="1"/>
    <cellStyle name="Followed Hyperlink" xfId="14053" builtinId="9" hidden="1"/>
    <cellStyle name="Followed Hyperlink" xfId="14055" builtinId="9" hidden="1"/>
    <cellStyle name="Followed Hyperlink" xfId="14057" builtinId="9" hidden="1"/>
    <cellStyle name="Followed Hyperlink" xfId="14059" builtinId="9" hidden="1"/>
    <cellStyle name="Followed Hyperlink" xfId="14061" builtinId="9" hidden="1"/>
    <cellStyle name="Followed Hyperlink" xfId="14063" builtinId="9" hidden="1"/>
    <cellStyle name="Followed Hyperlink" xfId="14065" builtinId="9" hidden="1"/>
    <cellStyle name="Followed Hyperlink" xfId="14067" builtinId="9" hidden="1"/>
    <cellStyle name="Followed Hyperlink" xfId="14069" builtinId="9" hidden="1"/>
    <cellStyle name="Followed Hyperlink" xfId="14071" builtinId="9" hidden="1"/>
    <cellStyle name="Followed Hyperlink" xfId="14073" builtinId="9" hidden="1"/>
    <cellStyle name="Followed Hyperlink" xfId="14075" builtinId="9" hidden="1"/>
    <cellStyle name="Followed Hyperlink" xfId="14077" builtinId="9" hidden="1"/>
    <cellStyle name="Followed Hyperlink" xfId="14079" builtinId="9" hidden="1"/>
    <cellStyle name="Followed Hyperlink" xfId="14081" builtinId="9" hidden="1"/>
    <cellStyle name="Followed Hyperlink" xfId="14083" builtinId="9" hidden="1"/>
    <cellStyle name="Followed Hyperlink" xfId="14085" builtinId="9" hidden="1"/>
    <cellStyle name="Followed Hyperlink" xfId="14087" builtinId="9" hidden="1"/>
    <cellStyle name="Followed Hyperlink" xfId="14089" builtinId="9" hidden="1"/>
    <cellStyle name="Followed Hyperlink" xfId="14091" builtinId="9" hidden="1"/>
    <cellStyle name="Followed Hyperlink" xfId="14093" builtinId="9" hidden="1"/>
    <cellStyle name="Followed Hyperlink" xfId="14095" builtinId="9" hidden="1"/>
    <cellStyle name="Followed Hyperlink" xfId="14097" builtinId="9" hidden="1"/>
    <cellStyle name="Followed Hyperlink" xfId="14099" builtinId="9" hidden="1"/>
    <cellStyle name="Followed Hyperlink" xfId="14101" builtinId="9" hidden="1"/>
    <cellStyle name="Followed Hyperlink" xfId="14103" builtinId="9" hidden="1"/>
    <cellStyle name="Followed Hyperlink" xfId="14105" builtinId="9" hidden="1"/>
    <cellStyle name="Followed Hyperlink" xfId="14107" builtinId="9" hidden="1"/>
    <cellStyle name="Followed Hyperlink" xfId="14109" builtinId="9" hidden="1"/>
    <cellStyle name="Followed Hyperlink" xfId="14111" builtinId="9" hidden="1"/>
    <cellStyle name="Followed Hyperlink" xfId="14113" builtinId="9" hidden="1"/>
    <cellStyle name="Followed Hyperlink" xfId="14115" builtinId="9" hidden="1"/>
    <cellStyle name="Followed Hyperlink" xfId="14117" builtinId="9" hidden="1"/>
    <cellStyle name="Followed Hyperlink" xfId="14119" builtinId="9" hidden="1"/>
    <cellStyle name="Followed Hyperlink" xfId="14121" builtinId="9" hidden="1"/>
    <cellStyle name="Followed Hyperlink" xfId="14123" builtinId="9" hidden="1"/>
    <cellStyle name="Followed Hyperlink" xfId="14125" builtinId="9" hidden="1"/>
    <cellStyle name="Followed Hyperlink" xfId="14127" builtinId="9" hidden="1"/>
    <cellStyle name="Followed Hyperlink" xfId="14129" builtinId="9" hidden="1"/>
    <cellStyle name="Followed Hyperlink" xfId="14131" builtinId="9" hidden="1"/>
    <cellStyle name="Followed Hyperlink" xfId="14133" builtinId="9" hidden="1"/>
    <cellStyle name="Followed Hyperlink" xfId="14135" builtinId="9" hidden="1"/>
    <cellStyle name="Followed Hyperlink" xfId="14137" builtinId="9" hidden="1"/>
    <cellStyle name="Followed Hyperlink" xfId="14139" builtinId="9" hidden="1"/>
    <cellStyle name="Followed Hyperlink" xfId="14141" builtinId="9" hidden="1"/>
    <cellStyle name="Followed Hyperlink" xfId="14143" builtinId="9" hidden="1"/>
    <cellStyle name="Followed Hyperlink" xfId="14145" builtinId="9" hidden="1"/>
    <cellStyle name="Followed Hyperlink" xfId="14147" builtinId="9" hidden="1"/>
    <cellStyle name="Followed Hyperlink" xfId="14149" builtinId="9" hidden="1"/>
    <cellStyle name="Followed Hyperlink" xfId="14151" builtinId="9" hidden="1"/>
    <cellStyle name="Followed Hyperlink" xfId="14153" builtinId="9" hidden="1"/>
    <cellStyle name="Followed Hyperlink" xfId="14155" builtinId="9" hidden="1"/>
    <cellStyle name="Followed Hyperlink" xfId="14157" builtinId="9" hidden="1"/>
    <cellStyle name="Followed Hyperlink" xfId="14159" builtinId="9" hidden="1"/>
    <cellStyle name="Followed Hyperlink" xfId="14161" builtinId="9" hidden="1"/>
    <cellStyle name="Followed Hyperlink" xfId="14163" builtinId="9" hidden="1"/>
    <cellStyle name="Followed Hyperlink" xfId="14165" builtinId="9" hidden="1"/>
    <cellStyle name="Followed Hyperlink" xfId="14167" builtinId="9" hidden="1"/>
    <cellStyle name="Followed Hyperlink" xfId="14169" builtinId="9" hidden="1"/>
    <cellStyle name="Followed Hyperlink" xfId="14171" builtinId="9" hidden="1"/>
    <cellStyle name="Followed Hyperlink" xfId="14173" builtinId="9" hidden="1"/>
    <cellStyle name="Followed Hyperlink" xfId="14175" builtinId="9" hidden="1"/>
    <cellStyle name="Followed Hyperlink" xfId="14177" builtinId="9" hidden="1"/>
    <cellStyle name="Followed Hyperlink" xfId="14179" builtinId="9" hidden="1"/>
    <cellStyle name="Followed Hyperlink" xfId="14181" builtinId="9" hidden="1"/>
    <cellStyle name="Followed Hyperlink" xfId="14183" builtinId="9" hidden="1"/>
    <cellStyle name="Followed Hyperlink" xfId="14185" builtinId="9" hidden="1"/>
    <cellStyle name="Followed Hyperlink" xfId="14187" builtinId="9" hidden="1"/>
    <cellStyle name="Followed Hyperlink" xfId="14189" builtinId="9" hidden="1"/>
    <cellStyle name="Followed Hyperlink" xfId="14191" builtinId="9" hidden="1"/>
    <cellStyle name="Followed Hyperlink" xfId="14193" builtinId="9" hidden="1"/>
    <cellStyle name="Followed Hyperlink" xfId="14195" builtinId="9" hidden="1"/>
    <cellStyle name="Followed Hyperlink" xfId="14197" builtinId="9" hidden="1"/>
    <cellStyle name="Followed Hyperlink" xfId="14199" builtinId="9" hidden="1"/>
    <cellStyle name="Followed Hyperlink" xfId="14201" builtinId="9" hidden="1"/>
    <cellStyle name="Followed Hyperlink" xfId="14203" builtinId="9" hidden="1"/>
    <cellStyle name="Followed Hyperlink" xfId="14205" builtinId="9" hidden="1"/>
    <cellStyle name="Followed Hyperlink" xfId="14207" builtinId="9" hidden="1"/>
    <cellStyle name="Followed Hyperlink" xfId="14209" builtinId="9" hidden="1"/>
    <cellStyle name="Followed Hyperlink" xfId="14211" builtinId="9" hidden="1"/>
    <cellStyle name="Followed Hyperlink" xfId="14213" builtinId="9" hidden="1"/>
    <cellStyle name="Followed Hyperlink" xfId="14215" builtinId="9" hidden="1"/>
    <cellStyle name="Followed Hyperlink" xfId="14217" builtinId="9" hidden="1"/>
    <cellStyle name="Followed Hyperlink" xfId="14219" builtinId="9" hidden="1"/>
    <cellStyle name="Followed Hyperlink" xfId="14221" builtinId="9" hidden="1"/>
    <cellStyle name="Followed Hyperlink" xfId="14223" builtinId="9" hidden="1"/>
    <cellStyle name="Followed Hyperlink" xfId="14225" builtinId="9" hidden="1"/>
    <cellStyle name="Followed Hyperlink" xfId="14227" builtinId="9" hidden="1"/>
    <cellStyle name="Followed Hyperlink" xfId="14229" builtinId="9" hidden="1"/>
    <cellStyle name="Followed Hyperlink" xfId="14231" builtinId="9" hidden="1"/>
    <cellStyle name="Followed Hyperlink" xfId="14233" builtinId="9" hidden="1"/>
    <cellStyle name="Followed Hyperlink" xfId="14235" builtinId="9" hidden="1"/>
    <cellStyle name="Followed Hyperlink" xfId="14237" builtinId="9" hidden="1"/>
    <cellStyle name="Followed Hyperlink" xfId="14239" builtinId="9" hidden="1"/>
    <cellStyle name="Followed Hyperlink" xfId="14241" builtinId="9" hidden="1"/>
    <cellStyle name="Followed Hyperlink" xfId="14243" builtinId="9" hidden="1"/>
    <cellStyle name="Followed Hyperlink" xfId="14245" builtinId="9" hidden="1"/>
    <cellStyle name="Followed Hyperlink" xfId="14247" builtinId="9" hidden="1"/>
    <cellStyle name="Followed Hyperlink" xfId="14249" builtinId="9" hidden="1"/>
    <cellStyle name="Followed Hyperlink" xfId="14251" builtinId="9" hidden="1"/>
    <cellStyle name="Followed Hyperlink" xfId="14253" builtinId="9" hidden="1"/>
    <cellStyle name="Followed Hyperlink" xfId="14255" builtinId="9" hidden="1"/>
    <cellStyle name="Followed Hyperlink" xfId="14257" builtinId="9" hidden="1"/>
    <cellStyle name="Followed Hyperlink" xfId="14259" builtinId="9" hidden="1"/>
    <cellStyle name="Followed Hyperlink" xfId="14261" builtinId="9" hidden="1"/>
    <cellStyle name="Followed Hyperlink" xfId="14263" builtinId="9" hidden="1"/>
    <cellStyle name="Followed Hyperlink" xfId="14265" builtinId="9" hidden="1"/>
    <cellStyle name="Followed Hyperlink" xfId="14267" builtinId="9" hidden="1"/>
    <cellStyle name="Followed Hyperlink" xfId="14269" builtinId="9" hidden="1"/>
    <cellStyle name="Followed Hyperlink" xfId="14271" builtinId="9" hidden="1"/>
    <cellStyle name="Followed Hyperlink" xfId="14273" builtinId="9" hidden="1"/>
    <cellStyle name="Followed Hyperlink" xfId="14275" builtinId="9" hidden="1"/>
    <cellStyle name="Followed Hyperlink" xfId="14277" builtinId="9" hidden="1"/>
    <cellStyle name="Followed Hyperlink" xfId="14279" builtinId="9" hidden="1"/>
    <cellStyle name="Followed Hyperlink" xfId="14281" builtinId="9" hidden="1"/>
    <cellStyle name="Followed Hyperlink" xfId="14283" builtinId="9" hidden="1"/>
    <cellStyle name="Followed Hyperlink" xfId="14285" builtinId="9" hidden="1"/>
    <cellStyle name="Followed Hyperlink" xfId="14287" builtinId="9" hidden="1"/>
    <cellStyle name="Followed Hyperlink" xfId="14289" builtinId="9" hidden="1"/>
    <cellStyle name="Followed Hyperlink" xfId="14291" builtinId="9" hidden="1"/>
    <cellStyle name="Followed Hyperlink" xfId="14293" builtinId="9" hidden="1"/>
    <cellStyle name="Followed Hyperlink" xfId="14295" builtinId="9" hidden="1"/>
    <cellStyle name="Followed Hyperlink" xfId="14297" builtinId="9" hidden="1"/>
    <cellStyle name="Followed Hyperlink" xfId="14299" builtinId="9" hidden="1"/>
    <cellStyle name="Followed Hyperlink" xfId="14301" builtinId="9" hidden="1"/>
    <cellStyle name="Followed Hyperlink" xfId="14303" builtinId="9" hidden="1"/>
    <cellStyle name="Followed Hyperlink" xfId="14305" builtinId="9" hidden="1"/>
    <cellStyle name="Followed Hyperlink" xfId="14307" builtinId="9" hidden="1"/>
    <cellStyle name="Followed Hyperlink" xfId="14309" builtinId="9" hidden="1"/>
    <cellStyle name="Followed Hyperlink" xfId="14311" builtinId="9" hidden="1"/>
    <cellStyle name="Followed Hyperlink" xfId="14313" builtinId="9" hidden="1"/>
    <cellStyle name="Followed Hyperlink" xfId="14315" builtinId="9" hidden="1"/>
    <cellStyle name="Followed Hyperlink" xfId="14317" builtinId="9" hidden="1"/>
    <cellStyle name="Followed Hyperlink" xfId="14319" builtinId="9" hidden="1"/>
    <cellStyle name="Followed Hyperlink" xfId="14321" builtinId="9" hidden="1"/>
    <cellStyle name="Followed Hyperlink" xfId="14323" builtinId="9" hidden="1"/>
    <cellStyle name="Followed Hyperlink" xfId="14325" builtinId="9" hidden="1"/>
    <cellStyle name="Followed Hyperlink" xfId="14327" builtinId="9" hidden="1"/>
    <cellStyle name="Followed Hyperlink" xfId="14329" builtinId="9" hidden="1"/>
    <cellStyle name="Followed Hyperlink" xfId="14331" builtinId="9" hidden="1"/>
    <cellStyle name="Followed Hyperlink" xfId="14333" builtinId="9" hidden="1"/>
    <cellStyle name="Followed Hyperlink" xfId="14335" builtinId="9" hidden="1"/>
    <cellStyle name="Followed Hyperlink" xfId="14337" builtinId="9" hidden="1"/>
    <cellStyle name="Followed Hyperlink" xfId="14339" builtinId="9" hidden="1"/>
    <cellStyle name="Followed Hyperlink" xfId="14341" builtinId="9" hidden="1"/>
    <cellStyle name="Followed Hyperlink" xfId="14343" builtinId="9" hidden="1"/>
    <cellStyle name="Followed Hyperlink" xfId="14345" builtinId="9" hidden="1"/>
    <cellStyle name="Followed Hyperlink" xfId="14347" builtinId="9" hidden="1"/>
    <cellStyle name="Followed Hyperlink" xfId="14349" builtinId="9" hidden="1"/>
    <cellStyle name="Followed Hyperlink" xfId="14351" builtinId="9" hidden="1"/>
    <cellStyle name="Followed Hyperlink" xfId="14353" builtinId="9" hidden="1"/>
    <cellStyle name="Followed Hyperlink" xfId="14355" builtinId="9" hidden="1"/>
    <cellStyle name="Followed Hyperlink" xfId="14357" builtinId="9" hidden="1"/>
    <cellStyle name="Followed Hyperlink" xfId="14359" builtinId="9" hidden="1"/>
    <cellStyle name="Followed Hyperlink" xfId="14361" builtinId="9" hidden="1"/>
    <cellStyle name="Followed Hyperlink" xfId="14363" builtinId="9" hidden="1"/>
    <cellStyle name="Followed Hyperlink" xfId="14365" builtinId="9" hidden="1"/>
    <cellStyle name="Followed Hyperlink" xfId="14367" builtinId="9" hidden="1"/>
    <cellStyle name="Followed Hyperlink" xfId="14369" builtinId="9" hidden="1"/>
    <cellStyle name="Followed Hyperlink" xfId="14371" builtinId="9" hidden="1"/>
    <cellStyle name="Followed Hyperlink" xfId="14373" builtinId="9" hidden="1"/>
    <cellStyle name="Followed Hyperlink" xfId="14375" builtinId="9" hidden="1"/>
    <cellStyle name="Followed Hyperlink" xfId="14377" builtinId="9" hidden="1"/>
    <cellStyle name="Followed Hyperlink" xfId="14379" builtinId="9" hidden="1"/>
    <cellStyle name="Followed Hyperlink" xfId="14381" builtinId="9" hidden="1"/>
    <cellStyle name="Followed Hyperlink" xfId="14383" builtinId="9" hidden="1"/>
    <cellStyle name="Followed Hyperlink" xfId="14385" builtinId="9" hidden="1"/>
    <cellStyle name="Followed Hyperlink" xfId="14387" builtinId="9" hidden="1"/>
    <cellStyle name="Followed Hyperlink" xfId="14389" builtinId="9" hidden="1"/>
    <cellStyle name="Followed Hyperlink" xfId="14391" builtinId="9" hidden="1"/>
    <cellStyle name="Followed Hyperlink" xfId="14393" builtinId="9" hidden="1"/>
    <cellStyle name="Followed Hyperlink" xfId="14395" builtinId="9" hidden="1"/>
    <cellStyle name="Followed Hyperlink" xfId="14397" builtinId="9" hidden="1"/>
    <cellStyle name="Followed Hyperlink" xfId="14399" builtinId="9" hidden="1"/>
    <cellStyle name="Followed Hyperlink" xfId="14401" builtinId="9" hidden="1"/>
    <cellStyle name="Followed Hyperlink" xfId="14403" builtinId="9" hidden="1"/>
    <cellStyle name="Followed Hyperlink" xfId="14405" builtinId="9" hidden="1"/>
    <cellStyle name="Followed Hyperlink" xfId="14407" builtinId="9" hidden="1"/>
    <cellStyle name="Followed Hyperlink" xfId="14409" builtinId="9" hidden="1"/>
    <cellStyle name="Followed Hyperlink" xfId="14411" builtinId="9" hidden="1"/>
    <cellStyle name="Followed Hyperlink" xfId="14413" builtinId="9" hidden="1"/>
    <cellStyle name="Followed Hyperlink" xfId="14415" builtinId="9" hidden="1"/>
    <cellStyle name="Followed Hyperlink" xfId="14417" builtinId="9" hidden="1"/>
    <cellStyle name="Followed Hyperlink" xfId="14419" builtinId="9" hidden="1"/>
    <cellStyle name="Followed Hyperlink" xfId="14421" builtinId="9" hidden="1"/>
    <cellStyle name="Followed Hyperlink" xfId="14423" builtinId="9" hidden="1"/>
    <cellStyle name="Followed Hyperlink" xfId="14425" builtinId="9" hidden="1"/>
    <cellStyle name="Followed Hyperlink" xfId="14427" builtinId="9" hidden="1"/>
    <cellStyle name="Followed Hyperlink" xfId="14429" builtinId="9" hidden="1"/>
    <cellStyle name="Followed Hyperlink" xfId="14431" builtinId="9" hidden="1"/>
    <cellStyle name="Followed Hyperlink" xfId="14433" builtinId="9" hidden="1"/>
    <cellStyle name="Followed Hyperlink" xfId="14435" builtinId="9" hidden="1"/>
    <cellStyle name="Followed Hyperlink" xfId="14437" builtinId="9" hidden="1"/>
    <cellStyle name="Followed Hyperlink" xfId="14439" builtinId="9" hidden="1"/>
    <cellStyle name="Followed Hyperlink" xfId="14441" builtinId="9" hidden="1"/>
    <cellStyle name="Followed Hyperlink" xfId="14443" builtinId="9" hidden="1"/>
    <cellStyle name="Followed Hyperlink" xfId="14445" builtinId="9" hidden="1"/>
    <cellStyle name="Followed Hyperlink" xfId="14447" builtinId="9" hidden="1"/>
    <cellStyle name="Followed Hyperlink" xfId="14449" builtinId="9" hidden="1"/>
    <cellStyle name="Followed Hyperlink" xfId="14451" builtinId="9" hidden="1"/>
    <cellStyle name="Followed Hyperlink" xfId="14453" builtinId="9" hidden="1"/>
    <cellStyle name="Followed Hyperlink" xfId="14455" builtinId="9" hidden="1"/>
    <cellStyle name="Followed Hyperlink" xfId="14457" builtinId="9" hidden="1"/>
    <cellStyle name="Followed Hyperlink" xfId="14459" builtinId="9" hidden="1"/>
    <cellStyle name="Followed Hyperlink" xfId="14461" builtinId="9" hidden="1"/>
    <cellStyle name="Followed Hyperlink" xfId="14463" builtinId="9" hidden="1"/>
    <cellStyle name="Followed Hyperlink" xfId="14465" builtinId="9" hidden="1"/>
    <cellStyle name="Followed Hyperlink" xfId="14467" builtinId="9" hidden="1"/>
    <cellStyle name="Followed Hyperlink" xfId="14469" builtinId="9" hidden="1"/>
    <cellStyle name="Followed Hyperlink" xfId="14471" builtinId="9" hidden="1"/>
    <cellStyle name="Followed Hyperlink" xfId="14473" builtinId="9" hidden="1"/>
    <cellStyle name="Followed Hyperlink" xfId="14475" builtinId="9" hidden="1"/>
    <cellStyle name="Followed Hyperlink" xfId="14477" builtinId="9" hidden="1"/>
    <cellStyle name="Followed Hyperlink" xfId="14479" builtinId="9" hidden="1"/>
    <cellStyle name="Followed Hyperlink" xfId="14481" builtinId="9" hidden="1"/>
    <cellStyle name="Followed Hyperlink" xfId="14483" builtinId="9" hidden="1"/>
    <cellStyle name="Followed Hyperlink" xfId="14485" builtinId="9" hidden="1"/>
    <cellStyle name="Followed Hyperlink" xfId="14487" builtinId="9" hidden="1"/>
    <cellStyle name="Followed Hyperlink" xfId="14489" builtinId="9" hidden="1"/>
    <cellStyle name="Followed Hyperlink" xfId="14491" builtinId="9" hidden="1"/>
    <cellStyle name="Followed Hyperlink" xfId="14493" builtinId="9" hidden="1"/>
    <cellStyle name="Followed Hyperlink" xfId="14495" builtinId="9" hidden="1"/>
    <cellStyle name="Followed Hyperlink" xfId="14497" builtinId="9" hidden="1"/>
    <cellStyle name="Followed Hyperlink" xfId="14499" builtinId="9" hidden="1"/>
    <cellStyle name="Followed Hyperlink" xfId="14501" builtinId="9" hidden="1"/>
    <cellStyle name="Followed Hyperlink" xfId="14503" builtinId="9" hidden="1"/>
    <cellStyle name="Followed Hyperlink" xfId="14505" builtinId="9" hidden="1"/>
    <cellStyle name="Followed Hyperlink" xfId="14507" builtinId="9" hidden="1"/>
    <cellStyle name="Followed Hyperlink" xfId="14509" builtinId="9" hidden="1"/>
    <cellStyle name="Followed Hyperlink" xfId="14511" builtinId="9" hidden="1"/>
    <cellStyle name="Followed Hyperlink" xfId="14513" builtinId="9" hidden="1"/>
    <cellStyle name="Followed Hyperlink" xfId="14515" builtinId="9" hidden="1"/>
    <cellStyle name="Followed Hyperlink" xfId="14517" builtinId="9" hidden="1"/>
    <cellStyle name="Followed Hyperlink" xfId="14519" builtinId="9" hidden="1"/>
    <cellStyle name="Followed Hyperlink" xfId="14521" builtinId="9" hidden="1"/>
    <cellStyle name="Followed Hyperlink" xfId="14523" builtinId="9" hidden="1"/>
    <cellStyle name="Followed Hyperlink" xfId="14525" builtinId="9" hidden="1"/>
    <cellStyle name="Followed Hyperlink" xfId="14527" builtinId="9" hidden="1"/>
    <cellStyle name="Followed Hyperlink" xfId="14529" builtinId="9" hidden="1"/>
    <cellStyle name="Followed Hyperlink" xfId="14531" builtinId="9" hidden="1"/>
    <cellStyle name="Followed Hyperlink" xfId="14533" builtinId="9" hidden="1"/>
    <cellStyle name="Followed Hyperlink" xfId="14535" builtinId="9" hidden="1"/>
    <cellStyle name="Followed Hyperlink" xfId="14537" builtinId="9" hidden="1"/>
    <cellStyle name="Followed Hyperlink" xfId="14539" builtinId="9" hidden="1"/>
    <cellStyle name="Followed Hyperlink" xfId="14541" builtinId="9" hidden="1"/>
    <cellStyle name="Followed Hyperlink" xfId="14543" builtinId="9" hidden="1"/>
    <cellStyle name="Followed Hyperlink" xfId="14545" builtinId="9" hidden="1"/>
    <cellStyle name="Followed Hyperlink" xfId="14547" builtinId="9" hidden="1"/>
    <cellStyle name="Followed Hyperlink" xfId="14549" builtinId="9" hidden="1"/>
    <cellStyle name="Followed Hyperlink" xfId="14551" builtinId="9" hidden="1"/>
    <cellStyle name="Followed Hyperlink" xfId="14553" builtinId="9" hidden="1"/>
    <cellStyle name="Followed Hyperlink" xfId="14555" builtinId="9" hidden="1"/>
    <cellStyle name="Followed Hyperlink" xfId="14557" builtinId="9" hidden="1"/>
    <cellStyle name="Followed Hyperlink" xfId="14559" builtinId="9" hidden="1"/>
    <cellStyle name="Followed Hyperlink" xfId="14561" builtinId="9" hidden="1"/>
    <cellStyle name="Followed Hyperlink" xfId="14563" builtinId="9" hidden="1"/>
    <cellStyle name="Followed Hyperlink" xfId="14565" builtinId="9" hidden="1"/>
    <cellStyle name="Followed Hyperlink" xfId="14567" builtinId="9" hidden="1"/>
    <cellStyle name="Followed Hyperlink" xfId="14569" builtinId="9" hidden="1"/>
    <cellStyle name="Followed Hyperlink" xfId="14571" builtinId="9" hidden="1"/>
    <cellStyle name="Followed Hyperlink" xfId="14573" builtinId="9" hidden="1"/>
    <cellStyle name="Followed Hyperlink" xfId="14575" builtinId="9" hidden="1"/>
    <cellStyle name="Followed Hyperlink" xfId="14576" builtinId="9" hidden="1"/>
    <cellStyle name="Followed Hyperlink" xfId="14577" builtinId="9" hidden="1"/>
    <cellStyle name="Followed Hyperlink" xfId="14578" builtinId="9" hidden="1"/>
    <cellStyle name="Followed Hyperlink" xfId="14579" builtinId="9" hidden="1"/>
    <cellStyle name="Followed Hyperlink" xfId="14580" builtinId="9" hidden="1"/>
    <cellStyle name="Followed Hyperlink" xfId="14581" builtinId="9" hidden="1"/>
    <cellStyle name="Followed Hyperlink" xfId="14582" builtinId="9" hidden="1"/>
    <cellStyle name="Followed Hyperlink" xfId="14583" builtinId="9" hidden="1"/>
    <cellStyle name="Followed Hyperlink" xfId="14584" builtinId="9" hidden="1"/>
    <cellStyle name="Followed Hyperlink" xfId="14585" builtinId="9" hidden="1"/>
    <cellStyle name="Followed Hyperlink" xfId="14586" builtinId="9" hidden="1"/>
    <cellStyle name="Followed Hyperlink" xfId="14587" builtinId="9" hidden="1"/>
    <cellStyle name="Followed Hyperlink" xfId="14588" builtinId="9" hidden="1"/>
    <cellStyle name="Followed Hyperlink" xfId="14589" builtinId="9" hidden="1"/>
    <cellStyle name="Followed Hyperlink" xfId="14590" builtinId="9" hidden="1"/>
    <cellStyle name="Followed Hyperlink" xfId="14591" builtinId="9" hidden="1"/>
    <cellStyle name="Followed Hyperlink" xfId="14592" builtinId="9" hidden="1"/>
    <cellStyle name="Followed Hyperlink" xfId="14593" builtinId="9" hidden="1"/>
    <cellStyle name="Followed Hyperlink" xfId="14594" builtinId="9" hidden="1"/>
    <cellStyle name="Followed Hyperlink" xfId="14595" builtinId="9" hidden="1"/>
    <cellStyle name="Followed Hyperlink" xfId="14596" builtinId="9" hidden="1"/>
    <cellStyle name="Followed Hyperlink" xfId="14597" builtinId="9" hidden="1"/>
    <cellStyle name="Followed Hyperlink" xfId="14598" builtinId="9" hidden="1"/>
    <cellStyle name="Followed Hyperlink" xfId="14599" builtinId="9" hidden="1"/>
    <cellStyle name="Followed Hyperlink" xfId="14600" builtinId="9" hidden="1"/>
    <cellStyle name="Followed Hyperlink" xfId="14601" builtinId="9" hidden="1"/>
    <cellStyle name="Followed Hyperlink" xfId="14602" builtinId="9" hidden="1"/>
    <cellStyle name="Followed Hyperlink" xfId="14603" builtinId="9" hidden="1"/>
    <cellStyle name="Followed Hyperlink" xfId="14604" builtinId="9" hidden="1"/>
    <cellStyle name="Followed Hyperlink" xfId="14605" builtinId="9" hidden="1"/>
    <cellStyle name="Followed Hyperlink" xfId="14606" builtinId="9" hidden="1"/>
    <cellStyle name="Followed Hyperlink" xfId="14607" builtinId="9" hidden="1"/>
    <cellStyle name="Followed Hyperlink" xfId="14608" builtinId="9" hidden="1"/>
    <cellStyle name="Followed Hyperlink" xfId="14609" builtinId="9" hidden="1"/>
    <cellStyle name="Followed Hyperlink" xfId="14610" builtinId="9" hidden="1"/>
    <cellStyle name="Followed Hyperlink" xfId="14611" builtinId="9" hidden="1"/>
    <cellStyle name="Followed Hyperlink" xfId="14612" builtinId="9" hidden="1"/>
    <cellStyle name="Followed Hyperlink" xfId="14613" builtinId="9" hidden="1"/>
    <cellStyle name="Followed Hyperlink" xfId="14614" builtinId="9" hidden="1"/>
    <cellStyle name="Followed Hyperlink" xfId="14615" builtinId="9" hidden="1"/>
    <cellStyle name="Followed Hyperlink" xfId="14616" builtinId="9" hidden="1"/>
    <cellStyle name="Followed Hyperlink" xfId="14617" builtinId="9" hidden="1"/>
    <cellStyle name="Followed Hyperlink" xfId="14618" builtinId="9" hidden="1"/>
    <cellStyle name="Followed Hyperlink" xfId="14619" builtinId="9" hidden="1"/>
    <cellStyle name="Followed Hyperlink" xfId="14620" builtinId="9" hidden="1"/>
    <cellStyle name="Followed Hyperlink" xfId="14621" builtinId="9" hidden="1"/>
    <cellStyle name="Followed Hyperlink" xfId="14622" builtinId="9" hidden="1"/>
    <cellStyle name="Followed Hyperlink" xfId="14623" builtinId="9" hidden="1"/>
    <cellStyle name="Followed Hyperlink" xfId="14624" builtinId="9" hidden="1"/>
    <cellStyle name="Followed Hyperlink" xfId="14625" builtinId="9" hidden="1"/>
    <cellStyle name="Followed Hyperlink" xfId="14626" builtinId="9" hidden="1"/>
    <cellStyle name="Followed Hyperlink" xfId="14627" builtinId="9" hidden="1"/>
    <cellStyle name="Followed Hyperlink" xfId="14628" builtinId="9" hidden="1"/>
    <cellStyle name="Followed Hyperlink" xfId="14629" builtinId="9" hidden="1"/>
    <cellStyle name="Followed Hyperlink" xfId="14630" builtinId="9" hidden="1"/>
    <cellStyle name="Followed Hyperlink" xfId="14631" builtinId="9" hidden="1"/>
    <cellStyle name="Followed Hyperlink" xfId="14632" builtinId="9" hidden="1"/>
    <cellStyle name="Followed Hyperlink" xfId="14633" builtinId="9" hidden="1"/>
    <cellStyle name="Followed Hyperlink" xfId="14634" builtinId="9" hidden="1"/>
    <cellStyle name="Followed Hyperlink" xfId="14635" builtinId="9" hidden="1"/>
    <cellStyle name="Followed Hyperlink" xfId="14636" builtinId="9" hidden="1"/>
    <cellStyle name="Followed Hyperlink" xfId="14637" builtinId="9" hidden="1"/>
    <cellStyle name="Followed Hyperlink" xfId="14638" builtinId="9" hidden="1"/>
    <cellStyle name="Followed Hyperlink" xfId="14639" builtinId="9" hidden="1"/>
    <cellStyle name="Followed Hyperlink" xfId="14640" builtinId="9" hidden="1"/>
    <cellStyle name="Followed Hyperlink" xfId="14641" builtinId="9" hidden="1"/>
    <cellStyle name="Followed Hyperlink" xfId="14642" builtinId="9" hidden="1"/>
    <cellStyle name="Followed Hyperlink" xfId="14643" builtinId="9" hidden="1"/>
    <cellStyle name="Followed Hyperlink" xfId="14644" builtinId="9" hidden="1"/>
    <cellStyle name="Followed Hyperlink" xfId="14645" builtinId="9" hidden="1"/>
    <cellStyle name="Followed Hyperlink" xfId="14646" builtinId="9" hidden="1"/>
    <cellStyle name="Followed Hyperlink" xfId="14647" builtinId="9" hidden="1"/>
    <cellStyle name="Followed Hyperlink" xfId="14648" builtinId="9" hidden="1"/>
    <cellStyle name="Followed Hyperlink" xfId="14649" builtinId="9" hidden="1"/>
    <cellStyle name="Followed Hyperlink" xfId="14650" builtinId="9" hidden="1"/>
    <cellStyle name="Followed Hyperlink" xfId="14651" builtinId="9" hidden="1"/>
    <cellStyle name="Followed Hyperlink" xfId="14652" builtinId="9" hidden="1"/>
    <cellStyle name="Followed Hyperlink" xfId="14653" builtinId="9" hidden="1"/>
    <cellStyle name="Followed Hyperlink" xfId="14654" builtinId="9" hidden="1"/>
    <cellStyle name="Followed Hyperlink" xfId="14655" builtinId="9" hidden="1"/>
    <cellStyle name="Followed Hyperlink" xfId="14656" builtinId="9" hidden="1"/>
    <cellStyle name="Followed Hyperlink" xfId="14657" builtinId="9" hidden="1"/>
    <cellStyle name="Followed Hyperlink" xfId="14658" builtinId="9" hidden="1"/>
    <cellStyle name="Followed Hyperlink" xfId="14659" builtinId="9" hidden="1"/>
    <cellStyle name="Followed Hyperlink" xfId="14660" builtinId="9" hidden="1"/>
    <cellStyle name="Followed Hyperlink" xfId="14661" builtinId="9" hidden="1"/>
    <cellStyle name="Followed Hyperlink" xfId="14662" builtinId="9" hidden="1"/>
    <cellStyle name="Followed Hyperlink" xfId="14663" builtinId="9" hidden="1"/>
    <cellStyle name="Followed Hyperlink" xfId="14664" builtinId="9" hidden="1"/>
    <cellStyle name="Followed Hyperlink" xfId="14665" builtinId="9" hidden="1"/>
    <cellStyle name="Followed Hyperlink" xfId="14666" builtinId="9" hidden="1"/>
    <cellStyle name="Followed Hyperlink" xfId="14667" builtinId="9" hidden="1"/>
    <cellStyle name="Followed Hyperlink" xfId="14668" builtinId="9" hidden="1"/>
    <cellStyle name="Followed Hyperlink" xfId="14669" builtinId="9" hidden="1"/>
    <cellStyle name="Followed Hyperlink" xfId="14670" builtinId="9" hidden="1"/>
    <cellStyle name="Followed Hyperlink" xfId="14671" builtinId="9" hidden="1"/>
    <cellStyle name="Followed Hyperlink" xfId="14672" builtinId="9" hidden="1"/>
    <cellStyle name="Followed Hyperlink" xfId="14673" builtinId="9" hidden="1"/>
    <cellStyle name="Followed Hyperlink" xfId="14674" builtinId="9" hidden="1"/>
    <cellStyle name="Followed Hyperlink" xfId="14675" builtinId="9" hidden="1"/>
    <cellStyle name="Followed Hyperlink" xfId="14676" builtinId="9" hidden="1"/>
    <cellStyle name="Followed Hyperlink" xfId="14677" builtinId="9" hidden="1"/>
    <cellStyle name="Followed Hyperlink" xfId="14678" builtinId="9" hidden="1"/>
    <cellStyle name="Followed Hyperlink" xfId="14679" builtinId="9" hidden="1"/>
    <cellStyle name="Followed Hyperlink" xfId="14680" builtinId="9" hidden="1"/>
    <cellStyle name="Followed Hyperlink" xfId="14681" builtinId="9" hidden="1"/>
    <cellStyle name="Followed Hyperlink" xfId="14682" builtinId="9" hidden="1"/>
    <cellStyle name="Followed Hyperlink" xfId="14683" builtinId="9" hidden="1"/>
    <cellStyle name="Followed Hyperlink" xfId="14684" builtinId="9" hidden="1"/>
    <cellStyle name="Followed Hyperlink" xfId="14685" builtinId="9" hidden="1"/>
    <cellStyle name="Followed Hyperlink" xfId="14686" builtinId="9" hidden="1"/>
    <cellStyle name="Followed Hyperlink" xfId="14687" builtinId="9" hidden="1"/>
    <cellStyle name="Followed Hyperlink" xfId="14688" builtinId="9" hidden="1"/>
    <cellStyle name="Followed Hyperlink" xfId="14689" builtinId="9" hidden="1"/>
    <cellStyle name="Followed Hyperlink" xfId="14690" builtinId="9" hidden="1"/>
    <cellStyle name="Followed Hyperlink" xfId="14691" builtinId="9" hidden="1"/>
    <cellStyle name="Followed Hyperlink" xfId="14692" builtinId="9" hidden="1"/>
    <cellStyle name="Followed Hyperlink" xfId="14693" builtinId="9" hidden="1"/>
    <cellStyle name="Followed Hyperlink" xfId="14694" builtinId="9" hidden="1"/>
    <cellStyle name="Followed Hyperlink" xfId="14695" builtinId="9" hidden="1"/>
    <cellStyle name="Followed Hyperlink" xfId="14696" builtinId="9" hidden="1"/>
    <cellStyle name="Followed Hyperlink" xfId="14697" builtinId="9" hidden="1"/>
    <cellStyle name="Followed Hyperlink" xfId="14698" builtinId="9" hidden="1"/>
    <cellStyle name="Followed Hyperlink" xfId="14699" builtinId="9" hidden="1"/>
    <cellStyle name="Followed Hyperlink" xfId="14700" builtinId="9" hidden="1"/>
    <cellStyle name="Followed Hyperlink" xfId="14701" builtinId="9" hidden="1"/>
    <cellStyle name="Followed Hyperlink" xfId="14702" builtinId="9" hidden="1"/>
    <cellStyle name="Followed Hyperlink" xfId="14703" builtinId="9" hidden="1"/>
    <cellStyle name="Followed Hyperlink" xfId="14704" builtinId="9" hidden="1"/>
    <cellStyle name="Followed Hyperlink" xfId="14705" builtinId="9" hidden="1"/>
    <cellStyle name="Followed Hyperlink" xfId="14706" builtinId="9" hidden="1"/>
    <cellStyle name="Followed Hyperlink" xfId="14707" builtinId="9" hidden="1"/>
    <cellStyle name="Followed Hyperlink" xfId="14708" builtinId="9" hidden="1"/>
    <cellStyle name="Followed Hyperlink" xfId="14709" builtinId="9" hidden="1"/>
    <cellStyle name="Followed Hyperlink" xfId="14710" builtinId="9" hidden="1"/>
    <cellStyle name="Followed Hyperlink" xfId="14711" builtinId="9" hidden="1"/>
    <cellStyle name="Followed Hyperlink" xfId="14712" builtinId="9" hidden="1"/>
    <cellStyle name="Followed Hyperlink" xfId="14713" builtinId="9" hidden="1"/>
    <cellStyle name="Followed Hyperlink" xfId="14714" builtinId="9" hidden="1"/>
    <cellStyle name="Followed Hyperlink" xfId="14715" builtinId="9" hidden="1"/>
    <cellStyle name="Followed Hyperlink" xfId="14716" builtinId="9" hidden="1"/>
    <cellStyle name="Followed Hyperlink" xfId="14717" builtinId="9" hidden="1"/>
    <cellStyle name="Followed Hyperlink" xfId="14718" builtinId="9" hidden="1"/>
    <cellStyle name="Followed Hyperlink" xfId="14719" builtinId="9" hidden="1"/>
    <cellStyle name="Followed Hyperlink" xfId="14720" builtinId="9" hidden="1"/>
    <cellStyle name="Followed Hyperlink" xfId="14721" builtinId="9" hidden="1"/>
    <cellStyle name="Followed Hyperlink" xfId="14722" builtinId="9" hidden="1"/>
    <cellStyle name="Followed Hyperlink" xfId="14723" builtinId="9" hidden="1"/>
    <cellStyle name="Followed Hyperlink" xfId="14724" builtinId="9" hidden="1"/>
    <cellStyle name="Followed Hyperlink" xfId="14725" builtinId="9" hidden="1"/>
    <cellStyle name="Followed Hyperlink" xfId="14726" builtinId="9" hidden="1"/>
    <cellStyle name="Followed Hyperlink" xfId="14727" builtinId="9" hidden="1"/>
    <cellStyle name="Followed Hyperlink" xfId="14728" builtinId="9" hidden="1"/>
    <cellStyle name="Followed Hyperlink" xfId="14729" builtinId="9" hidden="1"/>
    <cellStyle name="Followed Hyperlink" xfId="14730" builtinId="9" hidden="1"/>
    <cellStyle name="Followed Hyperlink" xfId="14731" builtinId="9" hidden="1"/>
    <cellStyle name="Followed Hyperlink" xfId="14732" builtinId="9" hidden="1"/>
    <cellStyle name="Followed Hyperlink" xfId="14733" builtinId="9" hidden="1"/>
    <cellStyle name="Followed Hyperlink" xfId="14734" builtinId="9" hidden="1"/>
    <cellStyle name="Followed Hyperlink" xfId="14735" builtinId="9" hidden="1"/>
    <cellStyle name="Followed Hyperlink" xfId="14736" builtinId="9" hidden="1"/>
    <cellStyle name="Followed Hyperlink" xfId="14737" builtinId="9" hidden="1"/>
    <cellStyle name="Followed Hyperlink" xfId="14738" builtinId="9" hidden="1"/>
    <cellStyle name="Followed Hyperlink" xfId="14739" builtinId="9" hidden="1"/>
    <cellStyle name="Followed Hyperlink" xfId="14741" builtinId="9" hidden="1"/>
    <cellStyle name="Followed Hyperlink" xfId="14743" builtinId="9" hidden="1"/>
    <cellStyle name="Followed Hyperlink" xfId="14745" builtinId="9" hidden="1"/>
    <cellStyle name="Followed Hyperlink" xfId="14747" builtinId="9" hidden="1"/>
    <cellStyle name="Followed Hyperlink" xfId="14749" builtinId="9" hidden="1"/>
    <cellStyle name="Followed Hyperlink" xfId="14751" builtinId="9" hidden="1"/>
    <cellStyle name="Followed Hyperlink" xfId="14753" builtinId="9" hidden="1"/>
    <cellStyle name="Followed Hyperlink" xfId="14755" builtinId="9" hidden="1"/>
    <cellStyle name="Followed Hyperlink" xfId="14757" builtinId="9" hidden="1"/>
    <cellStyle name="Followed Hyperlink" xfId="14759" builtinId="9" hidden="1"/>
    <cellStyle name="Followed Hyperlink" xfId="14761" builtinId="9" hidden="1"/>
    <cellStyle name="Followed Hyperlink" xfId="14763" builtinId="9" hidden="1"/>
    <cellStyle name="Followed Hyperlink" xfId="14765" builtinId="9" hidden="1"/>
    <cellStyle name="Followed Hyperlink" xfId="14767" builtinId="9" hidden="1"/>
    <cellStyle name="Followed Hyperlink" xfId="14769" builtinId="9" hidden="1"/>
    <cellStyle name="Followed Hyperlink" xfId="14771" builtinId="9" hidden="1"/>
    <cellStyle name="Followed Hyperlink" xfId="14773" builtinId="9" hidden="1"/>
    <cellStyle name="Followed Hyperlink" xfId="14775" builtinId="9" hidden="1"/>
    <cellStyle name="Followed Hyperlink" xfId="14777" builtinId="9" hidden="1"/>
    <cellStyle name="Followed Hyperlink" xfId="14779" builtinId="9" hidden="1"/>
    <cellStyle name="Followed Hyperlink" xfId="14781" builtinId="9" hidden="1"/>
    <cellStyle name="Followed Hyperlink" xfId="14783" builtinId="9" hidden="1"/>
    <cellStyle name="Followed Hyperlink" xfId="14785" builtinId="9" hidden="1"/>
    <cellStyle name="Followed Hyperlink" xfId="14787" builtinId="9" hidden="1"/>
    <cellStyle name="Followed Hyperlink" xfId="14789" builtinId="9" hidden="1"/>
    <cellStyle name="Followed Hyperlink" xfId="14791" builtinId="9" hidden="1"/>
    <cellStyle name="Followed Hyperlink" xfId="14793" builtinId="9" hidden="1"/>
    <cellStyle name="Followed Hyperlink" xfId="14795" builtinId="9" hidden="1"/>
    <cellStyle name="Followed Hyperlink" xfId="14797" builtinId="9" hidden="1"/>
    <cellStyle name="Followed Hyperlink" xfId="14799" builtinId="9" hidden="1"/>
    <cellStyle name="Followed Hyperlink" xfId="14801" builtinId="9" hidden="1"/>
    <cellStyle name="Followed Hyperlink" xfId="14803" builtinId="9" hidden="1"/>
    <cellStyle name="Followed Hyperlink" xfId="14805" builtinId="9" hidden="1"/>
    <cellStyle name="Followed Hyperlink" xfId="14807" builtinId="9" hidden="1"/>
    <cellStyle name="Followed Hyperlink" xfId="14809" builtinId="9" hidden="1"/>
    <cellStyle name="Followed Hyperlink" xfId="14811" builtinId="9" hidden="1"/>
    <cellStyle name="Followed Hyperlink" xfId="14813" builtinId="9" hidden="1"/>
    <cellStyle name="Followed Hyperlink" xfId="14815" builtinId="9" hidden="1"/>
    <cellStyle name="Followed Hyperlink" xfId="14817" builtinId="9" hidden="1"/>
    <cellStyle name="Followed Hyperlink" xfId="14819" builtinId="9" hidden="1"/>
    <cellStyle name="Followed Hyperlink" xfId="14821" builtinId="9" hidden="1"/>
    <cellStyle name="Followed Hyperlink" xfId="14823" builtinId="9" hidden="1"/>
    <cellStyle name="Followed Hyperlink" xfId="14825" builtinId="9" hidden="1"/>
    <cellStyle name="Followed Hyperlink" xfId="14827" builtinId="9" hidden="1"/>
    <cellStyle name="Followed Hyperlink" xfId="14829" builtinId="9" hidden="1"/>
    <cellStyle name="Followed Hyperlink" xfId="14831" builtinId="9" hidden="1"/>
    <cellStyle name="Followed Hyperlink" xfId="14833" builtinId="9" hidden="1"/>
    <cellStyle name="Followed Hyperlink" xfId="14835" builtinId="9" hidden="1"/>
    <cellStyle name="Followed Hyperlink" xfId="14837" builtinId="9" hidden="1"/>
    <cellStyle name="Followed Hyperlink" xfId="14839" builtinId="9" hidden="1"/>
    <cellStyle name="Followed Hyperlink" xfId="14841" builtinId="9" hidden="1"/>
    <cellStyle name="Followed Hyperlink" xfId="14843" builtinId="9" hidden="1"/>
    <cellStyle name="Followed Hyperlink" xfId="14845" builtinId="9" hidden="1"/>
    <cellStyle name="Followed Hyperlink" xfId="14847" builtinId="9" hidden="1"/>
    <cellStyle name="Followed Hyperlink" xfId="14849" builtinId="9" hidden="1"/>
    <cellStyle name="Followed Hyperlink" xfId="14851" builtinId="9" hidden="1"/>
    <cellStyle name="Followed Hyperlink" xfId="14853" builtinId="9" hidden="1"/>
    <cellStyle name="Followed Hyperlink" xfId="14855" builtinId="9" hidden="1"/>
    <cellStyle name="Followed Hyperlink" xfId="14857" builtinId="9" hidden="1"/>
    <cellStyle name="Followed Hyperlink" xfId="14859" builtinId="9" hidden="1"/>
    <cellStyle name="Followed Hyperlink" xfId="14861" builtinId="9" hidden="1"/>
    <cellStyle name="Followed Hyperlink" xfId="14863" builtinId="9" hidden="1"/>
    <cellStyle name="Followed Hyperlink" xfId="14865" builtinId="9" hidden="1"/>
    <cellStyle name="Followed Hyperlink" xfId="14867" builtinId="9" hidden="1"/>
    <cellStyle name="Followed Hyperlink" xfId="14869" builtinId="9" hidden="1"/>
    <cellStyle name="Followed Hyperlink" xfId="14871" builtinId="9" hidden="1"/>
    <cellStyle name="Followed Hyperlink" xfId="14873" builtinId="9" hidden="1"/>
    <cellStyle name="Followed Hyperlink" xfId="14875" builtinId="9" hidden="1"/>
    <cellStyle name="Followed Hyperlink" xfId="14877" builtinId="9" hidden="1"/>
    <cellStyle name="Followed Hyperlink" xfId="14879" builtinId="9" hidden="1"/>
    <cellStyle name="Followed Hyperlink" xfId="14881" builtinId="9" hidden="1"/>
    <cellStyle name="Followed Hyperlink" xfId="14883" builtinId="9" hidden="1"/>
    <cellStyle name="Followed Hyperlink" xfId="14885" builtinId="9" hidden="1"/>
    <cellStyle name="Followed Hyperlink" xfId="14887" builtinId="9" hidden="1"/>
    <cellStyle name="Followed Hyperlink" xfId="14889" builtinId="9" hidden="1"/>
    <cellStyle name="Followed Hyperlink" xfId="14891" builtinId="9" hidden="1"/>
    <cellStyle name="Followed Hyperlink" xfId="14893" builtinId="9" hidden="1"/>
    <cellStyle name="Followed Hyperlink" xfId="14895" builtinId="9" hidden="1"/>
    <cellStyle name="Followed Hyperlink" xfId="14897" builtinId="9" hidden="1"/>
    <cellStyle name="Followed Hyperlink" xfId="14899" builtinId="9" hidden="1"/>
    <cellStyle name="Followed Hyperlink" xfId="14901" builtinId="9" hidden="1"/>
    <cellStyle name="Followed Hyperlink" xfId="14903" builtinId="9" hidden="1"/>
    <cellStyle name="Followed Hyperlink" xfId="14905" builtinId="9" hidden="1"/>
    <cellStyle name="Followed Hyperlink" xfId="14907" builtinId="9" hidden="1"/>
    <cellStyle name="Followed Hyperlink" xfId="14909" builtinId="9" hidden="1"/>
    <cellStyle name="Followed Hyperlink" xfId="14911" builtinId="9" hidden="1"/>
    <cellStyle name="Followed Hyperlink" xfId="14913" builtinId="9" hidden="1"/>
    <cellStyle name="Followed Hyperlink" xfId="14915" builtinId="9" hidden="1"/>
    <cellStyle name="Followed Hyperlink" xfId="14917" builtinId="9" hidden="1"/>
    <cellStyle name="Followed Hyperlink" xfId="14919" builtinId="9" hidden="1"/>
    <cellStyle name="Followed Hyperlink" xfId="14921" builtinId="9" hidden="1"/>
    <cellStyle name="Followed Hyperlink" xfId="14923" builtinId="9" hidden="1"/>
    <cellStyle name="Followed Hyperlink" xfId="14925" builtinId="9" hidden="1"/>
    <cellStyle name="Followed Hyperlink" xfId="14927" builtinId="9" hidden="1"/>
    <cellStyle name="Followed Hyperlink" xfId="14929" builtinId="9" hidden="1"/>
    <cellStyle name="Followed Hyperlink" xfId="14931" builtinId="9" hidden="1"/>
    <cellStyle name="Followed Hyperlink" xfId="14933" builtinId="9" hidden="1"/>
    <cellStyle name="Followed Hyperlink" xfId="14935" builtinId="9" hidden="1"/>
    <cellStyle name="Followed Hyperlink" xfId="14937" builtinId="9" hidden="1"/>
    <cellStyle name="Followed Hyperlink" xfId="14939" builtinId="9" hidden="1"/>
    <cellStyle name="Followed Hyperlink" xfId="14941" builtinId="9" hidden="1"/>
    <cellStyle name="Followed Hyperlink" xfId="14943" builtinId="9" hidden="1"/>
    <cellStyle name="Followed Hyperlink" xfId="14945" builtinId="9" hidden="1"/>
    <cellStyle name="Followed Hyperlink" xfId="14947" builtinId="9" hidden="1"/>
    <cellStyle name="Followed Hyperlink" xfId="14949" builtinId="9" hidden="1"/>
    <cellStyle name="Followed Hyperlink" xfId="14951" builtinId="9" hidden="1"/>
    <cellStyle name="Followed Hyperlink" xfId="14953" builtinId="9" hidden="1"/>
    <cellStyle name="Followed Hyperlink" xfId="14955" builtinId="9" hidden="1"/>
    <cellStyle name="Followed Hyperlink" xfId="14957" builtinId="9" hidden="1"/>
    <cellStyle name="Followed Hyperlink" xfId="14959" builtinId="9" hidden="1"/>
    <cellStyle name="Followed Hyperlink" xfId="14961" builtinId="9" hidden="1"/>
    <cellStyle name="Followed Hyperlink" xfId="14963" builtinId="9" hidden="1"/>
    <cellStyle name="Followed Hyperlink" xfId="14965" builtinId="9" hidden="1"/>
    <cellStyle name="Followed Hyperlink" xfId="14967" builtinId="9" hidden="1"/>
    <cellStyle name="Followed Hyperlink" xfId="14969" builtinId="9" hidden="1"/>
    <cellStyle name="Followed Hyperlink" xfId="14971" builtinId="9" hidden="1"/>
    <cellStyle name="Followed Hyperlink" xfId="14973" builtinId="9" hidden="1"/>
    <cellStyle name="Followed Hyperlink" xfId="14975" builtinId="9" hidden="1"/>
    <cellStyle name="Followed Hyperlink" xfId="14977" builtinId="9" hidden="1"/>
    <cellStyle name="Followed Hyperlink" xfId="14979" builtinId="9" hidden="1"/>
    <cellStyle name="Followed Hyperlink" xfId="14981" builtinId="9" hidden="1"/>
    <cellStyle name="Followed Hyperlink" xfId="14983" builtinId="9" hidden="1"/>
    <cellStyle name="Followed Hyperlink" xfId="14985" builtinId="9" hidden="1"/>
    <cellStyle name="Followed Hyperlink" xfId="14987" builtinId="9" hidden="1"/>
    <cellStyle name="Followed Hyperlink" xfId="14989" builtinId="9" hidden="1"/>
    <cellStyle name="Followed Hyperlink" xfId="14991" builtinId="9" hidden="1"/>
    <cellStyle name="Followed Hyperlink" xfId="14993" builtinId="9" hidden="1"/>
    <cellStyle name="Followed Hyperlink" xfId="14995" builtinId="9" hidden="1"/>
    <cellStyle name="Followed Hyperlink" xfId="14997" builtinId="9" hidden="1"/>
    <cellStyle name="Followed Hyperlink" xfId="14999" builtinId="9" hidden="1"/>
    <cellStyle name="Followed Hyperlink" xfId="15001" builtinId="9" hidden="1"/>
    <cellStyle name="Followed Hyperlink" xfId="15003" builtinId="9" hidden="1"/>
    <cellStyle name="Followed Hyperlink" xfId="15005" builtinId="9" hidden="1"/>
    <cellStyle name="Followed Hyperlink" xfId="15007" builtinId="9" hidden="1"/>
    <cellStyle name="Followed Hyperlink" xfId="15009" builtinId="9" hidden="1"/>
    <cellStyle name="Followed Hyperlink" xfId="15011" builtinId="9" hidden="1"/>
    <cellStyle name="Followed Hyperlink" xfId="15013" builtinId="9" hidden="1"/>
    <cellStyle name="Followed Hyperlink" xfId="15015" builtinId="9" hidden="1"/>
    <cellStyle name="Followed Hyperlink" xfId="15017" builtinId="9" hidden="1"/>
    <cellStyle name="Followed Hyperlink" xfId="15019" builtinId="9" hidden="1"/>
    <cellStyle name="Followed Hyperlink" xfId="15021" builtinId="9" hidden="1"/>
    <cellStyle name="Followed Hyperlink" xfId="15023" builtinId="9" hidden="1"/>
    <cellStyle name="Followed Hyperlink" xfId="15025" builtinId="9" hidden="1"/>
    <cellStyle name="Followed Hyperlink" xfId="15027" builtinId="9" hidden="1"/>
    <cellStyle name="Followed Hyperlink" xfId="15029" builtinId="9" hidden="1"/>
    <cellStyle name="Followed Hyperlink" xfId="15031" builtinId="9" hidden="1"/>
    <cellStyle name="Followed Hyperlink" xfId="15033" builtinId="9" hidden="1"/>
    <cellStyle name="Followed Hyperlink" xfId="15035" builtinId="9" hidden="1"/>
    <cellStyle name="Followed Hyperlink" xfId="15037" builtinId="9" hidden="1"/>
    <cellStyle name="Followed Hyperlink" xfId="15039" builtinId="9" hidden="1"/>
    <cellStyle name="Followed Hyperlink" xfId="15041" builtinId="9" hidden="1"/>
    <cellStyle name="Followed Hyperlink" xfId="15043" builtinId="9" hidden="1"/>
    <cellStyle name="Followed Hyperlink" xfId="15045" builtinId="9" hidden="1"/>
    <cellStyle name="Followed Hyperlink" xfId="15047" builtinId="9" hidden="1"/>
    <cellStyle name="Followed Hyperlink" xfId="15049" builtinId="9" hidden="1"/>
    <cellStyle name="Followed Hyperlink" xfId="15051" builtinId="9" hidden="1"/>
    <cellStyle name="Followed Hyperlink" xfId="15053" builtinId="9" hidden="1"/>
    <cellStyle name="Followed Hyperlink" xfId="15055" builtinId="9" hidden="1"/>
    <cellStyle name="Followed Hyperlink" xfId="15057" builtinId="9" hidden="1"/>
    <cellStyle name="Followed Hyperlink" xfId="15059" builtinId="9" hidden="1"/>
    <cellStyle name="Followed Hyperlink" xfId="15061" builtinId="9" hidden="1"/>
    <cellStyle name="Followed Hyperlink" xfId="15063" builtinId="9" hidden="1"/>
    <cellStyle name="Followed Hyperlink" xfId="15065" builtinId="9" hidden="1"/>
    <cellStyle name="Followed Hyperlink" xfId="15067" builtinId="9" hidden="1"/>
    <cellStyle name="Followed Hyperlink" xfId="15069" builtinId="9" hidden="1"/>
    <cellStyle name="Followed Hyperlink" xfId="15071" builtinId="9" hidden="1"/>
    <cellStyle name="Followed Hyperlink" xfId="15073" builtinId="9" hidden="1"/>
    <cellStyle name="Followed Hyperlink" xfId="15075" builtinId="9" hidden="1"/>
    <cellStyle name="Followed Hyperlink" xfId="15077" builtinId="9" hidden="1"/>
    <cellStyle name="Followed Hyperlink" xfId="15079" builtinId="9" hidden="1"/>
    <cellStyle name="Followed Hyperlink" xfId="15081" builtinId="9" hidden="1"/>
    <cellStyle name="Followed Hyperlink" xfId="15083" builtinId="9" hidden="1"/>
    <cellStyle name="Followed Hyperlink" xfId="15085" builtinId="9" hidden="1"/>
    <cellStyle name="Followed Hyperlink" xfId="15087" builtinId="9" hidden="1"/>
    <cellStyle name="Followed Hyperlink" xfId="15089" builtinId="9" hidden="1"/>
    <cellStyle name="Followed Hyperlink" xfId="15091" builtinId="9" hidden="1"/>
    <cellStyle name="Followed Hyperlink" xfId="15093" builtinId="9" hidden="1"/>
    <cellStyle name="Followed Hyperlink" xfId="15095" builtinId="9" hidden="1"/>
    <cellStyle name="Followed Hyperlink" xfId="15097" builtinId="9" hidden="1"/>
    <cellStyle name="Followed Hyperlink" xfId="15099" builtinId="9" hidden="1"/>
    <cellStyle name="Followed Hyperlink" xfId="15101" builtinId="9" hidden="1"/>
    <cellStyle name="Followed Hyperlink" xfId="15103" builtinId="9" hidden="1"/>
    <cellStyle name="Followed Hyperlink" xfId="15105" builtinId="9" hidden="1"/>
    <cellStyle name="Followed Hyperlink" xfId="15107" builtinId="9" hidden="1"/>
    <cellStyle name="Followed Hyperlink" xfId="15109" builtinId="9" hidden="1"/>
    <cellStyle name="Followed Hyperlink" xfId="15111" builtinId="9" hidden="1"/>
    <cellStyle name="Followed Hyperlink" xfId="15113" builtinId="9" hidden="1"/>
    <cellStyle name="Followed Hyperlink" xfId="15115" builtinId="9" hidden="1"/>
    <cellStyle name="Followed Hyperlink" xfId="15117" builtinId="9" hidden="1"/>
    <cellStyle name="Followed Hyperlink" xfId="15119" builtinId="9" hidden="1"/>
    <cellStyle name="Followed Hyperlink" xfId="15121" builtinId="9" hidden="1"/>
    <cellStyle name="Followed Hyperlink" xfId="15123" builtinId="9" hidden="1"/>
    <cellStyle name="Followed Hyperlink" xfId="15125" builtinId="9" hidden="1"/>
    <cellStyle name="Followed Hyperlink" xfId="15127" builtinId="9" hidden="1"/>
    <cellStyle name="Followed Hyperlink" xfId="15129" builtinId="9" hidden="1"/>
    <cellStyle name="Followed Hyperlink" xfId="15131" builtinId="9" hidden="1"/>
    <cellStyle name="Followed Hyperlink" xfId="15133" builtinId="9" hidden="1"/>
    <cellStyle name="Followed Hyperlink" xfId="15135" builtinId="9" hidden="1"/>
    <cellStyle name="Followed Hyperlink" xfId="15137" builtinId="9" hidden="1"/>
    <cellStyle name="Followed Hyperlink" xfId="15139" builtinId="9" hidden="1"/>
    <cellStyle name="Followed Hyperlink" xfId="15141" builtinId="9" hidden="1"/>
    <cellStyle name="Followed Hyperlink" xfId="15143" builtinId="9" hidden="1"/>
    <cellStyle name="Followed Hyperlink" xfId="15145" builtinId="9" hidden="1"/>
    <cellStyle name="Followed Hyperlink" xfId="15147" builtinId="9" hidden="1"/>
    <cellStyle name="Followed Hyperlink" xfId="15149" builtinId="9" hidden="1"/>
    <cellStyle name="Followed Hyperlink" xfId="15151" builtinId="9" hidden="1"/>
    <cellStyle name="Followed Hyperlink" xfId="15153" builtinId="9" hidden="1"/>
    <cellStyle name="Followed Hyperlink" xfId="15155" builtinId="9" hidden="1"/>
    <cellStyle name="Followed Hyperlink" xfId="15157" builtinId="9" hidden="1"/>
    <cellStyle name="Followed Hyperlink" xfId="15159" builtinId="9" hidden="1"/>
    <cellStyle name="Followed Hyperlink" xfId="15161" builtinId="9" hidden="1"/>
    <cellStyle name="Followed Hyperlink" xfId="15163" builtinId="9" hidden="1"/>
    <cellStyle name="Followed Hyperlink" xfId="15165" builtinId="9" hidden="1"/>
    <cellStyle name="Followed Hyperlink" xfId="15167" builtinId="9" hidden="1"/>
    <cellStyle name="Followed Hyperlink" xfId="15169" builtinId="9" hidden="1"/>
    <cellStyle name="Followed Hyperlink" xfId="15171" builtinId="9" hidden="1"/>
    <cellStyle name="Followed Hyperlink" xfId="15173" builtinId="9" hidden="1"/>
    <cellStyle name="Followed Hyperlink" xfId="15175" builtinId="9" hidden="1"/>
    <cellStyle name="Followed Hyperlink" xfId="15177" builtinId="9" hidden="1"/>
    <cellStyle name="Followed Hyperlink" xfId="15179" builtinId="9" hidden="1"/>
    <cellStyle name="Followed Hyperlink" xfId="15181" builtinId="9" hidden="1"/>
    <cellStyle name="Followed Hyperlink" xfId="15183" builtinId="9" hidden="1"/>
    <cellStyle name="Followed Hyperlink" xfId="15185" builtinId="9" hidden="1"/>
    <cellStyle name="Followed Hyperlink" xfId="15187" builtinId="9" hidden="1"/>
    <cellStyle name="Followed Hyperlink" xfId="15189" builtinId="9" hidden="1"/>
    <cellStyle name="Followed Hyperlink" xfId="15191" builtinId="9" hidden="1"/>
    <cellStyle name="Followed Hyperlink" xfId="15193" builtinId="9" hidden="1"/>
    <cellStyle name="Followed Hyperlink" xfId="15195" builtinId="9" hidden="1"/>
    <cellStyle name="Followed Hyperlink" xfId="15197" builtinId="9" hidden="1"/>
    <cellStyle name="Followed Hyperlink" xfId="15199" builtinId="9" hidden="1"/>
    <cellStyle name="Followed Hyperlink" xfId="15201" builtinId="9" hidden="1"/>
    <cellStyle name="Followed Hyperlink" xfId="15203" builtinId="9" hidden="1"/>
    <cellStyle name="Followed Hyperlink" xfId="15205" builtinId="9" hidden="1"/>
    <cellStyle name="Followed Hyperlink" xfId="15207" builtinId="9" hidden="1"/>
    <cellStyle name="Followed Hyperlink" xfId="15209" builtinId="9" hidden="1"/>
    <cellStyle name="Followed Hyperlink" xfId="15211" builtinId="9" hidden="1"/>
    <cellStyle name="Followed Hyperlink" xfId="15213" builtinId="9" hidden="1"/>
    <cellStyle name="Followed Hyperlink" xfId="15215" builtinId="9" hidden="1"/>
    <cellStyle name="Followed Hyperlink" xfId="15217" builtinId="9" hidden="1"/>
    <cellStyle name="Followed Hyperlink" xfId="15219" builtinId="9" hidden="1"/>
    <cellStyle name="Followed Hyperlink" xfId="15221" builtinId="9" hidden="1"/>
    <cellStyle name="Followed Hyperlink" xfId="15223" builtinId="9" hidden="1"/>
    <cellStyle name="Followed Hyperlink" xfId="15225" builtinId="9" hidden="1"/>
    <cellStyle name="Followed Hyperlink" xfId="15227" builtinId="9" hidden="1"/>
    <cellStyle name="Followed Hyperlink" xfId="15229" builtinId="9" hidden="1"/>
    <cellStyle name="Followed Hyperlink" xfId="15231" builtinId="9" hidden="1"/>
    <cellStyle name="Followed Hyperlink" xfId="15233" builtinId="9" hidden="1"/>
    <cellStyle name="Followed Hyperlink" xfId="15235" builtinId="9" hidden="1"/>
    <cellStyle name="Followed Hyperlink" xfId="15237" builtinId="9" hidden="1"/>
    <cellStyle name="Followed Hyperlink" xfId="15239" builtinId="9" hidden="1"/>
    <cellStyle name="Followed Hyperlink" xfId="15241" builtinId="9" hidden="1"/>
    <cellStyle name="Followed Hyperlink" xfId="15243" builtinId="9" hidden="1"/>
    <cellStyle name="Followed Hyperlink" xfId="15245" builtinId="9" hidden="1"/>
    <cellStyle name="Followed Hyperlink" xfId="15247" builtinId="9" hidden="1"/>
    <cellStyle name="Followed Hyperlink" xfId="15249" builtinId="9" hidden="1"/>
    <cellStyle name="Followed Hyperlink" xfId="15251" builtinId="9" hidden="1"/>
    <cellStyle name="Followed Hyperlink" xfId="15253" builtinId="9" hidden="1"/>
    <cellStyle name="Followed Hyperlink" xfId="15255" builtinId="9" hidden="1"/>
    <cellStyle name="Followed Hyperlink" xfId="15257" builtinId="9" hidden="1"/>
    <cellStyle name="Followed Hyperlink" xfId="15259" builtinId="9" hidden="1"/>
    <cellStyle name="Followed Hyperlink" xfId="15261" builtinId="9" hidden="1"/>
    <cellStyle name="Followed Hyperlink" xfId="15263" builtinId="9" hidden="1"/>
    <cellStyle name="Followed Hyperlink" xfId="15265" builtinId="9" hidden="1"/>
    <cellStyle name="Followed Hyperlink" xfId="15267" builtinId="9" hidden="1"/>
    <cellStyle name="Followed Hyperlink" xfId="15269" builtinId="9" hidden="1"/>
    <cellStyle name="Followed Hyperlink" xfId="15271" builtinId="9" hidden="1"/>
    <cellStyle name="Followed Hyperlink" xfId="15273" builtinId="9" hidden="1"/>
    <cellStyle name="Followed Hyperlink" xfId="15275" builtinId="9" hidden="1"/>
    <cellStyle name="Followed Hyperlink" xfId="15277" builtinId="9" hidden="1"/>
    <cellStyle name="Followed Hyperlink" xfId="15279" builtinId="9" hidden="1"/>
    <cellStyle name="Followed Hyperlink" xfId="15281" builtinId="9" hidden="1"/>
    <cellStyle name="Followed Hyperlink" xfId="15283" builtinId="9" hidden="1"/>
    <cellStyle name="Followed Hyperlink" xfId="15285" builtinId="9" hidden="1"/>
    <cellStyle name="Followed Hyperlink" xfId="15287" builtinId="9" hidden="1"/>
    <cellStyle name="Followed Hyperlink" xfId="15289" builtinId="9" hidden="1"/>
    <cellStyle name="Followed Hyperlink" xfId="15291" builtinId="9" hidden="1"/>
    <cellStyle name="Followed Hyperlink" xfId="15293" builtinId="9" hidden="1"/>
    <cellStyle name="Followed Hyperlink" xfId="15295" builtinId="9" hidden="1"/>
    <cellStyle name="Followed Hyperlink" xfId="15297" builtinId="9" hidden="1"/>
    <cellStyle name="Followed Hyperlink" xfId="15299" builtinId="9" hidden="1"/>
    <cellStyle name="Followed Hyperlink" xfId="15301" builtinId="9" hidden="1"/>
    <cellStyle name="Followed Hyperlink" xfId="15303" builtinId="9" hidden="1"/>
    <cellStyle name="Followed Hyperlink" xfId="15305" builtinId="9" hidden="1"/>
    <cellStyle name="Followed Hyperlink" xfId="15307" builtinId="9" hidden="1"/>
    <cellStyle name="Followed Hyperlink" xfId="15309" builtinId="9" hidden="1"/>
    <cellStyle name="Followed Hyperlink" xfId="15311" builtinId="9" hidden="1"/>
    <cellStyle name="Followed Hyperlink" xfId="15313" builtinId="9" hidden="1"/>
    <cellStyle name="Followed Hyperlink" xfId="15315" builtinId="9" hidden="1"/>
    <cellStyle name="Followed Hyperlink" xfId="15317" builtinId="9" hidden="1"/>
    <cellStyle name="Followed Hyperlink" xfId="15319" builtinId="9" hidden="1"/>
    <cellStyle name="Followed Hyperlink" xfId="15321" builtinId="9" hidden="1"/>
    <cellStyle name="Followed Hyperlink" xfId="15323" builtinId="9" hidden="1"/>
    <cellStyle name="Followed Hyperlink" xfId="15325" builtinId="9" hidden="1"/>
    <cellStyle name="Followed Hyperlink" xfId="15327" builtinId="9" hidden="1"/>
    <cellStyle name="Followed Hyperlink" xfId="15329" builtinId="9" hidden="1"/>
    <cellStyle name="Followed Hyperlink" xfId="15331" builtinId="9" hidden="1"/>
    <cellStyle name="Followed Hyperlink" xfId="15333" builtinId="9" hidden="1"/>
    <cellStyle name="Followed Hyperlink" xfId="15335" builtinId="9" hidden="1"/>
    <cellStyle name="Followed Hyperlink" xfId="15337" builtinId="9" hidden="1"/>
    <cellStyle name="Followed Hyperlink" xfId="15339" builtinId="9" hidden="1"/>
    <cellStyle name="Followed Hyperlink" xfId="15341" builtinId="9" hidden="1"/>
    <cellStyle name="Followed Hyperlink" xfId="15343" builtinId="9" hidden="1"/>
    <cellStyle name="Followed Hyperlink" xfId="15345" builtinId="9" hidden="1"/>
    <cellStyle name="Followed Hyperlink" xfId="15347" builtinId="9" hidden="1"/>
    <cellStyle name="Followed Hyperlink" xfId="15349" builtinId="9" hidden="1"/>
    <cellStyle name="Followed Hyperlink" xfId="15351" builtinId="9" hidden="1"/>
    <cellStyle name="Followed Hyperlink" xfId="15353" builtinId="9" hidden="1"/>
    <cellStyle name="Followed Hyperlink" xfId="15355" builtinId="9" hidden="1"/>
    <cellStyle name="Followed Hyperlink" xfId="15357" builtinId="9" hidden="1"/>
    <cellStyle name="Followed Hyperlink" xfId="15359" builtinId="9" hidden="1"/>
    <cellStyle name="Followed Hyperlink" xfId="15361" builtinId="9" hidden="1"/>
    <cellStyle name="Followed Hyperlink" xfId="15363" builtinId="9" hidden="1"/>
    <cellStyle name="Followed Hyperlink" xfId="15365" builtinId="9" hidden="1"/>
    <cellStyle name="Followed Hyperlink" xfId="15367" builtinId="9" hidden="1"/>
    <cellStyle name="Followed Hyperlink" xfId="15369" builtinId="9" hidden="1"/>
    <cellStyle name="Followed Hyperlink" xfId="15371" builtinId="9" hidden="1"/>
    <cellStyle name="Followed Hyperlink" xfId="15373" builtinId="9" hidden="1"/>
    <cellStyle name="Followed Hyperlink" xfId="15375" builtinId="9" hidden="1"/>
    <cellStyle name="Followed Hyperlink" xfId="15377" builtinId="9" hidden="1"/>
    <cellStyle name="Followed Hyperlink" xfId="15379" builtinId="9" hidden="1"/>
    <cellStyle name="Followed Hyperlink" xfId="15381" builtinId="9" hidden="1"/>
    <cellStyle name="Followed Hyperlink" xfId="15383" builtinId="9" hidden="1"/>
    <cellStyle name="Followed Hyperlink" xfId="15385" builtinId="9" hidden="1"/>
    <cellStyle name="Followed Hyperlink" xfId="15387" builtinId="9" hidden="1"/>
    <cellStyle name="Followed Hyperlink" xfId="15389" builtinId="9" hidden="1"/>
    <cellStyle name="Followed Hyperlink" xfId="15391" builtinId="9" hidden="1"/>
    <cellStyle name="Followed Hyperlink" xfId="15393" builtinId="9" hidden="1"/>
    <cellStyle name="Followed Hyperlink" xfId="15395" builtinId="9" hidden="1"/>
    <cellStyle name="Followed Hyperlink" xfId="15397" builtinId="9" hidden="1"/>
    <cellStyle name="Followed Hyperlink" xfId="15399" builtinId="9" hidden="1"/>
    <cellStyle name="Followed Hyperlink" xfId="15401" builtinId="9" hidden="1"/>
    <cellStyle name="Followed Hyperlink" xfId="15403" builtinId="9" hidden="1"/>
    <cellStyle name="Followed Hyperlink" xfId="15405" builtinId="9" hidden="1"/>
    <cellStyle name="Followed Hyperlink" xfId="15407" builtinId="9" hidden="1"/>
    <cellStyle name="Followed Hyperlink" xfId="15409" builtinId="9" hidden="1"/>
    <cellStyle name="Followed Hyperlink" xfId="15411" builtinId="9" hidden="1"/>
    <cellStyle name="Followed Hyperlink" xfId="15413" builtinId="9" hidden="1"/>
    <cellStyle name="Followed Hyperlink" xfId="15415" builtinId="9" hidden="1"/>
    <cellStyle name="Followed Hyperlink" xfId="15417" builtinId="9" hidden="1"/>
    <cellStyle name="Followed Hyperlink" xfId="15419" builtinId="9" hidden="1"/>
    <cellStyle name="Followed Hyperlink" xfId="15421" builtinId="9" hidden="1"/>
    <cellStyle name="Followed Hyperlink" xfId="15423" builtinId="9" hidden="1"/>
    <cellStyle name="Followed Hyperlink" xfId="15425" builtinId="9" hidden="1"/>
    <cellStyle name="Followed Hyperlink" xfId="15427" builtinId="9" hidden="1"/>
    <cellStyle name="Followed Hyperlink" xfId="15429" builtinId="9" hidden="1"/>
    <cellStyle name="Followed Hyperlink" xfId="15431" builtinId="9" hidden="1"/>
    <cellStyle name="Followed Hyperlink" xfId="15433" builtinId="9" hidden="1"/>
    <cellStyle name="Followed Hyperlink" xfId="15435" builtinId="9" hidden="1"/>
    <cellStyle name="Followed Hyperlink" xfId="15437" builtinId="9" hidden="1"/>
    <cellStyle name="Followed Hyperlink" xfId="15439" builtinId="9" hidden="1"/>
    <cellStyle name="Followed Hyperlink" xfId="15441" builtinId="9" hidden="1"/>
    <cellStyle name="Followed Hyperlink" xfId="15443" builtinId="9" hidden="1"/>
    <cellStyle name="Followed Hyperlink" xfId="15445" builtinId="9" hidden="1"/>
    <cellStyle name="Followed Hyperlink" xfId="15447" builtinId="9" hidden="1"/>
    <cellStyle name="Followed Hyperlink" xfId="15449" builtinId="9" hidden="1"/>
    <cellStyle name="Followed Hyperlink" xfId="15451" builtinId="9" hidden="1"/>
    <cellStyle name="Followed Hyperlink" xfId="15453" builtinId="9" hidden="1"/>
    <cellStyle name="Followed Hyperlink" xfId="15455" builtinId="9" hidden="1"/>
    <cellStyle name="Followed Hyperlink" xfId="15457" builtinId="9" hidden="1"/>
    <cellStyle name="Followed Hyperlink" xfId="15459" builtinId="9" hidden="1"/>
    <cellStyle name="Followed Hyperlink" xfId="15461" builtinId="9" hidden="1"/>
    <cellStyle name="Followed Hyperlink" xfId="15463" builtinId="9" hidden="1"/>
    <cellStyle name="Followed Hyperlink" xfId="15465" builtinId="9" hidden="1"/>
    <cellStyle name="Followed Hyperlink" xfId="15467" builtinId="9" hidden="1"/>
    <cellStyle name="Followed Hyperlink" xfId="15469" builtinId="9" hidden="1"/>
    <cellStyle name="Followed Hyperlink" xfId="15471" builtinId="9" hidden="1"/>
    <cellStyle name="Followed Hyperlink" xfId="15473" builtinId="9" hidden="1"/>
    <cellStyle name="Followed Hyperlink" xfId="15475" builtinId="9" hidden="1"/>
    <cellStyle name="Followed Hyperlink" xfId="15477" builtinId="9" hidden="1"/>
    <cellStyle name="Followed Hyperlink" xfId="15479" builtinId="9" hidden="1"/>
    <cellStyle name="Followed Hyperlink" xfId="15481" builtinId="9" hidden="1"/>
    <cellStyle name="Followed Hyperlink" xfId="15483" builtinId="9" hidden="1"/>
    <cellStyle name="Followed Hyperlink" xfId="15485" builtinId="9" hidden="1"/>
    <cellStyle name="Followed Hyperlink" xfId="15487" builtinId="9" hidden="1"/>
    <cellStyle name="Followed Hyperlink" xfId="15489" builtinId="9" hidden="1"/>
    <cellStyle name="Followed Hyperlink" xfId="15491" builtinId="9" hidden="1"/>
    <cellStyle name="Followed Hyperlink" xfId="15493" builtinId="9" hidden="1"/>
    <cellStyle name="Followed Hyperlink" xfId="15495" builtinId="9" hidden="1"/>
    <cellStyle name="Followed Hyperlink" xfId="15497" builtinId="9" hidden="1"/>
    <cellStyle name="Followed Hyperlink" xfId="15499" builtinId="9" hidden="1"/>
    <cellStyle name="Followed Hyperlink" xfId="15501" builtinId="9" hidden="1"/>
    <cellStyle name="Followed Hyperlink" xfId="15503" builtinId="9" hidden="1"/>
    <cellStyle name="Followed Hyperlink" xfId="15505" builtinId="9" hidden="1"/>
    <cellStyle name="Followed Hyperlink" xfId="15507" builtinId="9" hidden="1"/>
    <cellStyle name="Followed Hyperlink" xfId="15509" builtinId="9" hidden="1"/>
    <cellStyle name="Followed Hyperlink" xfId="15511" builtinId="9" hidden="1"/>
    <cellStyle name="Followed Hyperlink" xfId="15513" builtinId="9" hidden="1"/>
    <cellStyle name="Followed Hyperlink" xfId="15515" builtinId="9" hidden="1"/>
    <cellStyle name="Followed Hyperlink" xfId="15517" builtinId="9" hidden="1"/>
    <cellStyle name="Followed Hyperlink" xfId="15519" builtinId="9" hidden="1"/>
    <cellStyle name="Followed Hyperlink" xfId="15521" builtinId="9" hidden="1"/>
    <cellStyle name="Followed Hyperlink" xfId="15523" builtinId="9" hidden="1"/>
    <cellStyle name="Followed Hyperlink" xfId="15525" builtinId="9" hidden="1"/>
    <cellStyle name="Followed Hyperlink" xfId="15527" builtinId="9" hidden="1"/>
    <cellStyle name="Followed Hyperlink" xfId="15529" builtinId="9" hidden="1"/>
    <cellStyle name="Followed Hyperlink" xfId="15531" builtinId="9" hidden="1"/>
    <cellStyle name="Followed Hyperlink" xfId="15533" builtinId="9" hidden="1"/>
    <cellStyle name="Followed Hyperlink" xfId="15535" builtinId="9" hidden="1"/>
    <cellStyle name="Followed Hyperlink" xfId="15537" builtinId="9" hidden="1"/>
    <cellStyle name="Followed Hyperlink" xfId="15539" builtinId="9" hidden="1"/>
    <cellStyle name="Followed Hyperlink" xfId="15541" builtinId="9" hidden="1"/>
    <cellStyle name="Followed Hyperlink" xfId="15543" builtinId="9" hidden="1"/>
    <cellStyle name="Followed Hyperlink" xfId="15545" builtinId="9" hidden="1"/>
    <cellStyle name="Followed Hyperlink" xfId="15547" builtinId="9" hidden="1"/>
    <cellStyle name="Followed Hyperlink" xfId="15549" builtinId="9" hidden="1"/>
    <cellStyle name="Followed Hyperlink" xfId="15551" builtinId="9" hidden="1"/>
    <cellStyle name="Followed Hyperlink" xfId="15553" builtinId="9" hidden="1"/>
    <cellStyle name="Followed Hyperlink" xfId="15555" builtinId="9" hidden="1"/>
    <cellStyle name="Followed Hyperlink" xfId="15556" builtinId="9" hidden="1"/>
    <cellStyle name="Followed Hyperlink" xfId="15557" builtinId="9" hidden="1"/>
    <cellStyle name="Followed Hyperlink" xfId="15558" builtinId="9" hidden="1"/>
    <cellStyle name="Followed Hyperlink" xfId="15559" builtinId="9" hidden="1"/>
    <cellStyle name="Followed Hyperlink" xfId="15560" builtinId="9" hidden="1"/>
    <cellStyle name="Followed Hyperlink" xfId="15561" builtinId="9" hidden="1"/>
    <cellStyle name="Followed Hyperlink" xfId="15562" builtinId="9" hidden="1"/>
    <cellStyle name="Followed Hyperlink" xfId="15563" builtinId="9" hidden="1"/>
    <cellStyle name="Followed Hyperlink" xfId="15564" builtinId="9" hidden="1"/>
    <cellStyle name="Followed Hyperlink" xfId="15565" builtinId="9" hidden="1"/>
    <cellStyle name="Followed Hyperlink" xfId="15566" builtinId="9" hidden="1"/>
    <cellStyle name="Followed Hyperlink" xfId="15567" builtinId="9" hidden="1"/>
    <cellStyle name="Followed Hyperlink" xfId="15568" builtinId="9" hidden="1"/>
    <cellStyle name="Followed Hyperlink" xfId="15569" builtinId="9" hidden="1"/>
    <cellStyle name="Followed Hyperlink" xfId="15570" builtinId="9" hidden="1"/>
    <cellStyle name="Followed Hyperlink" xfId="15571" builtinId="9" hidden="1"/>
    <cellStyle name="Followed Hyperlink" xfId="15572" builtinId="9" hidden="1"/>
    <cellStyle name="Followed Hyperlink" xfId="15573" builtinId="9" hidden="1"/>
    <cellStyle name="Followed Hyperlink" xfId="15574" builtinId="9" hidden="1"/>
    <cellStyle name="Followed Hyperlink" xfId="15575" builtinId="9" hidden="1"/>
    <cellStyle name="Followed Hyperlink" xfId="15576" builtinId="9" hidden="1"/>
    <cellStyle name="Followed Hyperlink" xfId="15577" builtinId="9" hidden="1"/>
    <cellStyle name="Followed Hyperlink" xfId="15578" builtinId="9" hidden="1"/>
    <cellStyle name="Followed Hyperlink" xfId="15579" builtinId="9" hidden="1"/>
    <cellStyle name="Followed Hyperlink" xfId="15580" builtinId="9" hidden="1"/>
    <cellStyle name="Followed Hyperlink" xfId="15581" builtinId="9" hidden="1"/>
    <cellStyle name="Followed Hyperlink" xfId="15582" builtinId="9" hidden="1"/>
    <cellStyle name="Followed Hyperlink" xfId="15583" builtinId="9" hidden="1"/>
    <cellStyle name="Followed Hyperlink" xfId="15584" builtinId="9" hidden="1"/>
    <cellStyle name="Followed Hyperlink" xfId="15585" builtinId="9" hidden="1"/>
    <cellStyle name="Followed Hyperlink" xfId="15586" builtinId="9" hidden="1"/>
    <cellStyle name="Followed Hyperlink" xfId="15587" builtinId="9" hidden="1"/>
    <cellStyle name="Followed Hyperlink" xfId="15588" builtinId="9" hidden="1"/>
    <cellStyle name="Followed Hyperlink" xfId="15589" builtinId="9" hidden="1"/>
    <cellStyle name="Followed Hyperlink" xfId="15590" builtinId="9" hidden="1"/>
    <cellStyle name="Followed Hyperlink" xfId="15591" builtinId="9" hidden="1"/>
    <cellStyle name="Followed Hyperlink" xfId="15592" builtinId="9" hidden="1"/>
    <cellStyle name="Followed Hyperlink" xfId="15593" builtinId="9" hidden="1"/>
    <cellStyle name="Followed Hyperlink" xfId="15594" builtinId="9" hidden="1"/>
    <cellStyle name="Followed Hyperlink" xfId="15595" builtinId="9" hidden="1"/>
    <cellStyle name="Followed Hyperlink" xfId="15596" builtinId="9" hidden="1"/>
    <cellStyle name="Followed Hyperlink" xfId="15597" builtinId="9" hidden="1"/>
    <cellStyle name="Followed Hyperlink" xfId="15598" builtinId="9" hidden="1"/>
    <cellStyle name="Followed Hyperlink" xfId="15599" builtinId="9" hidden="1"/>
    <cellStyle name="Followed Hyperlink" xfId="15600" builtinId="9" hidden="1"/>
    <cellStyle name="Followed Hyperlink" xfId="15601" builtinId="9" hidden="1"/>
    <cellStyle name="Followed Hyperlink" xfId="15602" builtinId="9" hidden="1"/>
    <cellStyle name="Followed Hyperlink" xfId="15603" builtinId="9" hidden="1"/>
    <cellStyle name="Followed Hyperlink" xfId="15604" builtinId="9" hidden="1"/>
    <cellStyle name="Followed Hyperlink" xfId="15605" builtinId="9" hidden="1"/>
    <cellStyle name="Followed Hyperlink" xfId="15606" builtinId="9" hidden="1"/>
    <cellStyle name="Followed Hyperlink" xfId="15607" builtinId="9" hidden="1"/>
    <cellStyle name="Followed Hyperlink" xfId="15608" builtinId="9" hidden="1"/>
    <cellStyle name="Followed Hyperlink" xfId="15609" builtinId="9" hidden="1"/>
    <cellStyle name="Followed Hyperlink" xfId="15610" builtinId="9" hidden="1"/>
    <cellStyle name="Followed Hyperlink" xfId="15611" builtinId="9" hidden="1"/>
    <cellStyle name="Followed Hyperlink" xfId="15612" builtinId="9" hidden="1"/>
    <cellStyle name="Followed Hyperlink" xfId="15613" builtinId="9" hidden="1"/>
    <cellStyle name="Followed Hyperlink" xfId="15614" builtinId="9" hidden="1"/>
    <cellStyle name="Followed Hyperlink" xfId="15615" builtinId="9" hidden="1"/>
    <cellStyle name="Followed Hyperlink" xfId="15616" builtinId="9" hidden="1"/>
    <cellStyle name="Followed Hyperlink" xfId="15617" builtinId="9" hidden="1"/>
    <cellStyle name="Followed Hyperlink" xfId="15618" builtinId="9" hidden="1"/>
    <cellStyle name="Followed Hyperlink" xfId="15619" builtinId="9" hidden="1"/>
    <cellStyle name="Followed Hyperlink" xfId="15620" builtinId="9" hidden="1"/>
    <cellStyle name="Followed Hyperlink" xfId="15621" builtinId="9" hidden="1"/>
    <cellStyle name="Followed Hyperlink" xfId="15622" builtinId="9" hidden="1"/>
    <cellStyle name="Followed Hyperlink" xfId="15623" builtinId="9" hidden="1"/>
    <cellStyle name="Followed Hyperlink" xfId="15624" builtinId="9" hidden="1"/>
    <cellStyle name="Followed Hyperlink" xfId="15625" builtinId="9" hidden="1"/>
    <cellStyle name="Followed Hyperlink" xfId="15626" builtinId="9" hidden="1"/>
    <cellStyle name="Followed Hyperlink" xfId="15627" builtinId="9" hidden="1"/>
    <cellStyle name="Followed Hyperlink" xfId="15628" builtinId="9" hidden="1"/>
    <cellStyle name="Followed Hyperlink" xfId="15629" builtinId="9" hidden="1"/>
    <cellStyle name="Followed Hyperlink" xfId="15630" builtinId="9" hidden="1"/>
    <cellStyle name="Followed Hyperlink" xfId="15631" builtinId="9" hidden="1"/>
    <cellStyle name="Followed Hyperlink" xfId="15632" builtinId="9" hidden="1"/>
    <cellStyle name="Followed Hyperlink" xfId="15633" builtinId="9" hidden="1"/>
    <cellStyle name="Followed Hyperlink" xfId="15634" builtinId="9" hidden="1"/>
    <cellStyle name="Followed Hyperlink" xfId="15635" builtinId="9" hidden="1"/>
    <cellStyle name="Followed Hyperlink" xfId="15636" builtinId="9" hidden="1"/>
    <cellStyle name="Followed Hyperlink" xfId="15637" builtinId="9" hidden="1"/>
    <cellStyle name="Followed Hyperlink" xfId="15638" builtinId="9" hidden="1"/>
    <cellStyle name="Followed Hyperlink" xfId="15639" builtinId="9" hidden="1"/>
    <cellStyle name="Followed Hyperlink" xfId="15640" builtinId="9" hidden="1"/>
    <cellStyle name="Followed Hyperlink" xfId="15641" builtinId="9" hidden="1"/>
    <cellStyle name="Followed Hyperlink" xfId="15642" builtinId="9" hidden="1"/>
    <cellStyle name="Followed Hyperlink" xfId="15643" builtinId="9" hidden="1"/>
    <cellStyle name="Followed Hyperlink" xfId="15644" builtinId="9" hidden="1"/>
    <cellStyle name="Followed Hyperlink" xfId="15645" builtinId="9" hidden="1"/>
    <cellStyle name="Followed Hyperlink" xfId="15646" builtinId="9" hidden="1"/>
    <cellStyle name="Followed Hyperlink" xfId="15647" builtinId="9" hidden="1"/>
    <cellStyle name="Followed Hyperlink" xfId="15648" builtinId="9" hidden="1"/>
    <cellStyle name="Followed Hyperlink" xfId="15649" builtinId="9" hidden="1"/>
    <cellStyle name="Followed Hyperlink" xfId="15650" builtinId="9" hidden="1"/>
    <cellStyle name="Followed Hyperlink" xfId="15651" builtinId="9" hidden="1"/>
    <cellStyle name="Followed Hyperlink" xfId="15652" builtinId="9" hidden="1"/>
    <cellStyle name="Followed Hyperlink" xfId="15653" builtinId="9" hidden="1"/>
    <cellStyle name="Followed Hyperlink" xfId="15654" builtinId="9" hidden="1"/>
    <cellStyle name="Followed Hyperlink" xfId="15655" builtinId="9" hidden="1"/>
    <cellStyle name="Followed Hyperlink" xfId="15656" builtinId="9" hidden="1"/>
    <cellStyle name="Followed Hyperlink" xfId="15657" builtinId="9" hidden="1"/>
    <cellStyle name="Followed Hyperlink" xfId="15658" builtinId="9" hidden="1"/>
    <cellStyle name="Followed Hyperlink" xfId="15659" builtinId="9" hidden="1"/>
    <cellStyle name="Followed Hyperlink" xfId="15660" builtinId="9" hidden="1"/>
    <cellStyle name="Followed Hyperlink" xfId="15661" builtinId="9" hidden="1"/>
    <cellStyle name="Followed Hyperlink" xfId="15662" builtinId="9" hidden="1"/>
    <cellStyle name="Followed Hyperlink" xfId="15663" builtinId="9" hidden="1"/>
    <cellStyle name="Followed Hyperlink" xfId="15664" builtinId="9" hidden="1"/>
    <cellStyle name="Followed Hyperlink" xfId="15665" builtinId="9" hidden="1"/>
    <cellStyle name="Followed Hyperlink" xfId="15666" builtinId="9" hidden="1"/>
    <cellStyle name="Followed Hyperlink" xfId="15667" builtinId="9" hidden="1"/>
    <cellStyle name="Followed Hyperlink" xfId="15668" builtinId="9" hidden="1"/>
    <cellStyle name="Followed Hyperlink" xfId="15669" builtinId="9" hidden="1"/>
    <cellStyle name="Followed Hyperlink" xfId="15670" builtinId="9" hidden="1"/>
    <cellStyle name="Followed Hyperlink" xfId="15671" builtinId="9" hidden="1"/>
    <cellStyle name="Followed Hyperlink" xfId="15672" builtinId="9" hidden="1"/>
    <cellStyle name="Followed Hyperlink" xfId="15673" builtinId="9" hidden="1"/>
    <cellStyle name="Followed Hyperlink" xfId="15674" builtinId="9" hidden="1"/>
    <cellStyle name="Followed Hyperlink" xfId="15675" builtinId="9" hidden="1"/>
    <cellStyle name="Followed Hyperlink" xfId="15676" builtinId="9" hidden="1"/>
    <cellStyle name="Followed Hyperlink" xfId="15677" builtinId="9" hidden="1"/>
    <cellStyle name="Followed Hyperlink" xfId="15678" builtinId="9" hidden="1"/>
    <cellStyle name="Followed Hyperlink" xfId="15679" builtinId="9" hidden="1"/>
    <cellStyle name="Followed Hyperlink" xfId="15680" builtinId="9" hidden="1"/>
    <cellStyle name="Followed Hyperlink" xfId="15681" builtinId="9" hidden="1"/>
    <cellStyle name="Followed Hyperlink" xfId="15682" builtinId="9" hidden="1"/>
    <cellStyle name="Followed Hyperlink" xfId="15683" builtinId="9" hidden="1"/>
    <cellStyle name="Followed Hyperlink" xfId="15684" builtinId="9" hidden="1"/>
    <cellStyle name="Followed Hyperlink" xfId="15685" builtinId="9" hidden="1"/>
    <cellStyle name="Followed Hyperlink" xfId="15686" builtinId="9" hidden="1"/>
    <cellStyle name="Followed Hyperlink" xfId="15687" builtinId="9" hidden="1"/>
    <cellStyle name="Followed Hyperlink" xfId="15688" builtinId="9" hidden="1"/>
    <cellStyle name="Followed Hyperlink" xfId="15689" builtinId="9" hidden="1"/>
    <cellStyle name="Followed Hyperlink" xfId="15690" builtinId="9" hidden="1"/>
    <cellStyle name="Followed Hyperlink" xfId="15691" builtinId="9" hidden="1"/>
    <cellStyle name="Followed Hyperlink" xfId="15692" builtinId="9" hidden="1"/>
    <cellStyle name="Followed Hyperlink" xfId="15693" builtinId="9" hidden="1"/>
    <cellStyle name="Followed Hyperlink" xfId="15694" builtinId="9" hidden="1"/>
    <cellStyle name="Followed Hyperlink" xfId="15695" builtinId="9" hidden="1"/>
    <cellStyle name="Followed Hyperlink" xfId="15696" builtinId="9" hidden="1"/>
    <cellStyle name="Followed Hyperlink" xfId="15697" builtinId="9" hidden="1"/>
    <cellStyle name="Followed Hyperlink" xfId="15698" builtinId="9" hidden="1"/>
    <cellStyle name="Followed Hyperlink" xfId="15699" builtinId="9" hidden="1"/>
    <cellStyle name="Followed Hyperlink" xfId="15700" builtinId="9" hidden="1"/>
    <cellStyle name="Followed Hyperlink" xfId="15701" builtinId="9" hidden="1"/>
    <cellStyle name="Followed Hyperlink" xfId="15702" builtinId="9" hidden="1"/>
    <cellStyle name="Followed Hyperlink" xfId="15703" builtinId="9" hidden="1"/>
    <cellStyle name="Followed Hyperlink" xfId="15704" builtinId="9" hidden="1"/>
    <cellStyle name="Followed Hyperlink" xfId="15705" builtinId="9" hidden="1"/>
    <cellStyle name="Followed Hyperlink" xfId="15706" builtinId="9" hidden="1"/>
    <cellStyle name="Followed Hyperlink" xfId="15707" builtinId="9" hidden="1"/>
    <cellStyle name="Followed Hyperlink" xfId="15708" builtinId="9" hidden="1"/>
    <cellStyle name="Followed Hyperlink" xfId="15709" builtinId="9" hidden="1"/>
    <cellStyle name="Followed Hyperlink" xfId="15710" builtinId="9" hidden="1"/>
    <cellStyle name="Followed Hyperlink" xfId="15711" builtinId="9" hidden="1"/>
    <cellStyle name="Followed Hyperlink" xfId="15712" builtinId="9" hidden="1"/>
    <cellStyle name="Followed Hyperlink" xfId="15713" builtinId="9" hidden="1"/>
    <cellStyle name="Followed Hyperlink" xfId="15714" builtinId="9" hidden="1"/>
    <cellStyle name="Followed Hyperlink" xfId="15715" builtinId="9" hidden="1"/>
    <cellStyle name="Followed Hyperlink" xfId="15716" builtinId="9" hidden="1"/>
    <cellStyle name="Followed Hyperlink" xfId="15717" builtinId="9" hidden="1"/>
    <cellStyle name="Followed Hyperlink" xfId="15718" builtinId="9" hidden="1"/>
    <cellStyle name="Followed Hyperlink" xfId="15719" builtinId="9" hidden="1"/>
    <cellStyle name="Followed Hyperlink" xfId="8505" builtinId="9" hidden="1"/>
    <cellStyle name="Followed Hyperlink" xfId="15720" builtinId="9" hidden="1"/>
    <cellStyle name="Followed Hyperlink" xfId="15722" builtinId="9" hidden="1"/>
    <cellStyle name="Followed Hyperlink" xfId="15724" builtinId="9" hidden="1"/>
    <cellStyle name="Followed Hyperlink" xfId="15726" builtinId="9" hidden="1"/>
    <cellStyle name="Followed Hyperlink" xfId="15728" builtinId="9" hidden="1"/>
    <cellStyle name="Followed Hyperlink" xfId="15730" builtinId="9" hidden="1"/>
    <cellStyle name="Followed Hyperlink" xfId="15732" builtinId="9" hidden="1"/>
    <cellStyle name="Followed Hyperlink" xfId="15734" builtinId="9" hidden="1"/>
    <cellStyle name="Followed Hyperlink" xfId="15736" builtinId="9" hidden="1"/>
    <cellStyle name="Followed Hyperlink" xfId="15738" builtinId="9" hidden="1"/>
    <cellStyle name="Followed Hyperlink" xfId="15740" builtinId="9" hidden="1"/>
    <cellStyle name="Followed Hyperlink" xfId="15742" builtinId="9" hidden="1"/>
    <cellStyle name="Followed Hyperlink" xfId="15744" builtinId="9" hidden="1"/>
    <cellStyle name="Followed Hyperlink" xfId="15746" builtinId="9" hidden="1"/>
    <cellStyle name="Followed Hyperlink" xfId="15748" builtinId="9" hidden="1"/>
    <cellStyle name="Followed Hyperlink" xfId="15750" builtinId="9" hidden="1"/>
    <cellStyle name="Followed Hyperlink" xfId="15752" builtinId="9" hidden="1"/>
    <cellStyle name="Followed Hyperlink" xfId="15754" builtinId="9" hidden="1"/>
    <cellStyle name="Followed Hyperlink" xfId="15756" builtinId="9" hidden="1"/>
    <cellStyle name="Followed Hyperlink" xfId="15758" builtinId="9" hidden="1"/>
    <cellStyle name="Followed Hyperlink" xfId="15760" builtinId="9" hidden="1"/>
    <cellStyle name="Followed Hyperlink" xfId="15762" builtinId="9" hidden="1"/>
    <cellStyle name="Followed Hyperlink" xfId="15764" builtinId="9" hidden="1"/>
    <cellStyle name="Followed Hyperlink" xfId="15766" builtinId="9" hidden="1"/>
    <cellStyle name="Followed Hyperlink" xfId="15768" builtinId="9" hidden="1"/>
    <cellStyle name="Followed Hyperlink" xfId="15770" builtinId="9" hidden="1"/>
    <cellStyle name="Followed Hyperlink" xfId="15772" builtinId="9" hidden="1"/>
    <cellStyle name="Followed Hyperlink" xfId="15774" builtinId="9" hidden="1"/>
    <cellStyle name="Followed Hyperlink" xfId="15776" builtinId="9" hidden="1"/>
    <cellStyle name="Followed Hyperlink" xfId="15778" builtinId="9" hidden="1"/>
    <cellStyle name="Followed Hyperlink" xfId="15780" builtinId="9" hidden="1"/>
    <cellStyle name="Followed Hyperlink" xfId="15782" builtinId="9" hidden="1"/>
    <cellStyle name="Followed Hyperlink" xfId="15784" builtinId="9" hidden="1"/>
    <cellStyle name="Followed Hyperlink" xfId="15786" builtinId="9" hidden="1"/>
    <cellStyle name="Followed Hyperlink" xfId="15788" builtinId="9" hidden="1"/>
    <cellStyle name="Followed Hyperlink" xfId="15790" builtinId="9" hidden="1"/>
    <cellStyle name="Followed Hyperlink" xfId="15792" builtinId="9" hidden="1"/>
    <cellStyle name="Followed Hyperlink" xfId="15794" builtinId="9" hidden="1"/>
    <cellStyle name="Followed Hyperlink" xfId="15796" builtinId="9" hidden="1"/>
    <cellStyle name="Followed Hyperlink" xfId="15798" builtinId="9" hidden="1"/>
    <cellStyle name="Followed Hyperlink" xfId="15800" builtinId="9" hidden="1"/>
    <cellStyle name="Followed Hyperlink" xfId="15802" builtinId="9" hidden="1"/>
    <cellStyle name="Followed Hyperlink" xfId="15804" builtinId="9" hidden="1"/>
    <cellStyle name="Followed Hyperlink" xfId="15806" builtinId="9" hidden="1"/>
    <cellStyle name="Followed Hyperlink" xfId="15808" builtinId="9" hidden="1"/>
    <cellStyle name="Followed Hyperlink" xfId="15810" builtinId="9" hidden="1"/>
    <cellStyle name="Followed Hyperlink" xfId="15812" builtinId="9" hidden="1"/>
    <cellStyle name="Followed Hyperlink" xfId="15814" builtinId="9" hidden="1"/>
    <cellStyle name="Followed Hyperlink" xfId="15816" builtinId="9" hidden="1"/>
    <cellStyle name="Followed Hyperlink" xfId="15818" builtinId="9" hidden="1"/>
    <cellStyle name="Followed Hyperlink" xfId="15820" builtinId="9" hidden="1"/>
    <cellStyle name="Followed Hyperlink" xfId="15822" builtinId="9" hidden="1"/>
    <cellStyle name="Followed Hyperlink" xfId="15824" builtinId="9" hidden="1"/>
    <cellStyle name="Followed Hyperlink" xfId="15826" builtinId="9" hidden="1"/>
    <cellStyle name="Followed Hyperlink" xfId="15828" builtinId="9" hidden="1"/>
    <cellStyle name="Followed Hyperlink" xfId="15830" builtinId="9" hidden="1"/>
    <cellStyle name="Followed Hyperlink" xfId="15832" builtinId="9" hidden="1"/>
    <cellStyle name="Followed Hyperlink" xfId="15834" builtinId="9" hidden="1"/>
    <cellStyle name="Followed Hyperlink" xfId="15836" builtinId="9" hidden="1"/>
    <cellStyle name="Followed Hyperlink" xfId="15838" builtinId="9" hidden="1"/>
    <cellStyle name="Followed Hyperlink" xfId="15840" builtinId="9" hidden="1"/>
    <cellStyle name="Followed Hyperlink" xfId="15842" builtinId="9" hidden="1"/>
    <cellStyle name="Followed Hyperlink" xfId="15844" builtinId="9" hidden="1"/>
    <cellStyle name="Followed Hyperlink" xfId="15846" builtinId="9" hidden="1"/>
    <cellStyle name="Followed Hyperlink" xfId="15848" builtinId="9" hidden="1"/>
    <cellStyle name="Followed Hyperlink" xfId="15850" builtinId="9" hidden="1"/>
    <cellStyle name="Followed Hyperlink" xfId="15852" builtinId="9" hidden="1"/>
    <cellStyle name="Followed Hyperlink" xfId="15854" builtinId="9" hidden="1"/>
    <cellStyle name="Followed Hyperlink" xfId="15856" builtinId="9" hidden="1"/>
    <cellStyle name="Followed Hyperlink" xfId="15858" builtinId="9" hidden="1"/>
    <cellStyle name="Followed Hyperlink" xfId="15860" builtinId="9" hidden="1"/>
    <cellStyle name="Followed Hyperlink" xfId="15862" builtinId="9" hidden="1"/>
    <cellStyle name="Followed Hyperlink" xfId="15864" builtinId="9" hidden="1"/>
    <cellStyle name="Followed Hyperlink" xfId="15866" builtinId="9" hidden="1"/>
    <cellStyle name="Followed Hyperlink" xfId="15868" builtinId="9" hidden="1"/>
    <cellStyle name="Followed Hyperlink" xfId="15870" builtinId="9" hidden="1"/>
    <cellStyle name="Followed Hyperlink" xfId="15872" builtinId="9" hidden="1"/>
    <cellStyle name="Followed Hyperlink" xfId="15874" builtinId="9" hidden="1"/>
    <cellStyle name="Followed Hyperlink" xfId="15876" builtinId="9" hidden="1"/>
    <cellStyle name="Followed Hyperlink" xfId="15878" builtinId="9" hidden="1"/>
    <cellStyle name="Followed Hyperlink" xfId="15880" builtinId="9" hidden="1"/>
    <cellStyle name="Followed Hyperlink" xfId="15882" builtinId="9" hidden="1"/>
    <cellStyle name="Followed Hyperlink" xfId="15884" builtinId="9" hidden="1"/>
    <cellStyle name="Followed Hyperlink" xfId="15886" builtinId="9" hidden="1"/>
    <cellStyle name="Followed Hyperlink" xfId="15888" builtinId="9" hidden="1"/>
    <cellStyle name="Followed Hyperlink" xfId="15890" builtinId="9" hidden="1"/>
    <cellStyle name="Followed Hyperlink" xfId="15892" builtinId="9" hidden="1"/>
    <cellStyle name="Followed Hyperlink" xfId="15894" builtinId="9" hidden="1"/>
    <cellStyle name="Followed Hyperlink" xfId="15896" builtinId="9" hidden="1"/>
    <cellStyle name="Followed Hyperlink" xfId="15898" builtinId="9" hidden="1"/>
    <cellStyle name="Followed Hyperlink" xfId="15900" builtinId="9" hidden="1"/>
    <cellStyle name="Followed Hyperlink" xfId="15902" builtinId="9" hidden="1"/>
    <cellStyle name="Followed Hyperlink" xfId="15904" builtinId="9" hidden="1"/>
    <cellStyle name="Followed Hyperlink" xfId="15906" builtinId="9" hidden="1"/>
    <cellStyle name="Followed Hyperlink" xfId="15908" builtinId="9" hidden="1"/>
    <cellStyle name="Followed Hyperlink" xfId="15910" builtinId="9" hidden="1"/>
    <cellStyle name="Followed Hyperlink" xfId="15912" builtinId="9" hidden="1"/>
    <cellStyle name="Followed Hyperlink" xfId="15914" builtinId="9" hidden="1"/>
    <cellStyle name="Followed Hyperlink" xfId="15916" builtinId="9" hidden="1"/>
    <cellStyle name="Followed Hyperlink" xfId="15918" builtinId="9" hidden="1"/>
    <cellStyle name="Followed Hyperlink" xfId="15920" builtinId="9" hidden="1"/>
    <cellStyle name="Followed Hyperlink" xfId="15922" builtinId="9" hidden="1"/>
    <cellStyle name="Followed Hyperlink" xfId="15924" builtinId="9" hidden="1"/>
    <cellStyle name="Followed Hyperlink" xfId="15926" builtinId="9" hidden="1"/>
    <cellStyle name="Followed Hyperlink" xfId="15928" builtinId="9" hidden="1"/>
    <cellStyle name="Followed Hyperlink" xfId="15930" builtinId="9" hidden="1"/>
    <cellStyle name="Followed Hyperlink" xfId="15932" builtinId="9" hidden="1"/>
    <cellStyle name="Followed Hyperlink" xfId="15934" builtinId="9" hidden="1"/>
    <cellStyle name="Followed Hyperlink" xfId="15936" builtinId="9" hidden="1"/>
    <cellStyle name="Followed Hyperlink" xfId="15938" builtinId="9" hidden="1"/>
    <cellStyle name="Followed Hyperlink" xfId="15940" builtinId="9" hidden="1"/>
    <cellStyle name="Followed Hyperlink" xfId="15942" builtinId="9" hidden="1"/>
    <cellStyle name="Followed Hyperlink" xfId="15944" builtinId="9" hidden="1"/>
    <cellStyle name="Followed Hyperlink" xfId="15946" builtinId="9" hidden="1"/>
    <cellStyle name="Followed Hyperlink" xfId="15948" builtinId="9" hidden="1"/>
    <cellStyle name="Followed Hyperlink" xfId="15950" builtinId="9" hidden="1"/>
    <cellStyle name="Followed Hyperlink" xfId="15952" builtinId="9" hidden="1"/>
    <cellStyle name="Followed Hyperlink" xfId="15954" builtinId="9" hidden="1"/>
    <cellStyle name="Followed Hyperlink" xfId="15956" builtinId="9" hidden="1"/>
    <cellStyle name="Followed Hyperlink" xfId="15958" builtinId="9" hidden="1"/>
    <cellStyle name="Followed Hyperlink" xfId="15960" builtinId="9" hidden="1"/>
    <cellStyle name="Followed Hyperlink" xfId="15962" builtinId="9" hidden="1"/>
    <cellStyle name="Followed Hyperlink" xfId="15964" builtinId="9" hidden="1"/>
    <cellStyle name="Followed Hyperlink" xfId="15966" builtinId="9" hidden="1"/>
    <cellStyle name="Followed Hyperlink" xfId="15968" builtinId="9" hidden="1"/>
    <cellStyle name="Followed Hyperlink" xfId="15970" builtinId="9" hidden="1"/>
    <cellStyle name="Followed Hyperlink" xfId="15972" builtinId="9" hidden="1"/>
    <cellStyle name="Followed Hyperlink" xfId="15974" builtinId="9" hidden="1"/>
    <cellStyle name="Followed Hyperlink" xfId="15976" builtinId="9" hidden="1"/>
    <cellStyle name="Followed Hyperlink" xfId="15978" builtinId="9" hidden="1"/>
    <cellStyle name="Followed Hyperlink" xfId="15980" builtinId="9" hidden="1"/>
    <cellStyle name="Followed Hyperlink" xfId="15982" builtinId="9" hidden="1"/>
    <cellStyle name="Followed Hyperlink" xfId="15984" builtinId="9" hidden="1"/>
    <cellStyle name="Followed Hyperlink" xfId="15986" builtinId="9" hidden="1"/>
    <cellStyle name="Followed Hyperlink" xfId="15988" builtinId="9" hidden="1"/>
    <cellStyle name="Followed Hyperlink" xfId="15990" builtinId="9" hidden="1"/>
    <cellStyle name="Followed Hyperlink" xfId="15992" builtinId="9" hidden="1"/>
    <cellStyle name="Followed Hyperlink" xfId="15994" builtinId="9" hidden="1"/>
    <cellStyle name="Followed Hyperlink" xfId="15996" builtinId="9" hidden="1"/>
    <cellStyle name="Followed Hyperlink" xfId="15998" builtinId="9" hidden="1"/>
    <cellStyle name="Followed Hyperlink" xfId="16000" builtinId="9" hidden="1"/>
    <cellStyle name="Followed Hyperlink" xfId="16002" builtinId="9" hidden="1"/>
    <cellStyle name="Followed Hyperlink" xfId="16004" builtinId="9" hidden="1"/>
    <cellStyle name="Followed Hyperlink" xfId="16006" builtinId="9" hidden="1"/>
    <cellStyle name="Followed Hyperlink" xfId="16008" builtinId="9" hidden="1"/>
    <cellStyle name="Followed Hyperlink" xfId="16010" builtinId="9" hidden="1"/>
    <cellStyle name="Followed Hyperlink" xfId="16012" builtinId="9" hidden="1"/>
    <cellStyle name="Followed Hyperlink" xfId="16014" builtinId="9" hidden="1"/>
    <cellStyle name="Followed Hyperlink" xfId="16016" builtinId="9" hidden="1"/>
    <cellStyle name="Followed Hyperlink" xfId="16018" builtinId="9" hidden="1"/>
    <cellStyle name="Followed Hyperlink" xfId="16020" builtinId="9" hidden="1"/>
    <cellStyle name="Followed Hyperlink" xfId="16022" builtinId="9" hidden="1"/>
    <cellStyle name="Followed Hyperlink" xfId="16024" builtinId="9" hidden="1"/>
    <cellStyle name="Followed Hyperlink" xfId="16026" builtinId="9" hidden="1"/>
    <cellStyle name="Followed Hyperlink" xfId="16028" builtinId="9" hidden="1"/>
    <cellStyle name="Followed Hyperlink" xfId="16030" builtinId="9" hidden="1"/>
    <cellStyle name="Followed Hyperlink" xfId="16032" builtinId="9" hidden="1"/>
    <cellStyle name="Followed Hyperlink" xfId="16034" builtinId="9" hidden="1"/>
    <cellStyle name="Followed Hyperlink" xfId="16036" builtinId="9" hidden="1"/>
    <cellStyle name="Followed Hyperlink" xfId="16038" builtinId="9" hidden="1"/>
    <cellStyle name="Followed Hyperlink" xfId="16040" builtinId="9" hidden="1"/>
    <cellStyle name="Followed Hyperlink" xfId="16042" builtinId="9" hidden="1"/>
    <cellStyle name="Followed Hyperlink" xfId="16044" builtinId="9" hidden="1"/>
    <cellStyle name="Followed Hyperlink" xfId="16046" builtinId="9" hidden="1"/>
    <cellStyle name="Followed Hyperlink" xfId="16048" builtinId="9" hidden="1"/>
    <cellStyle name="Followed Hyperlink" xfId="16050" builtinId="9" hidden="1"/>
    <cellStyle name="Followed Hyperlink" xfId="16052" builtinId="9" hidden="1"/>
    <cellStyle name="Followed Hyperlink" xfId="16054" builtinId="9" hidden="1"/>
    <cellStyle name="Followed Hyperlink" xfId="16056" builtinId="9" hidden="1"/>
    <cellStyle name="Followed Hyperlink" xfId="16058" builtinId="9" hidden="1"/>
    <cellStyle name="Followed Hyperlink" xfId="16060" builtinId="9" hidden="1"/>
    <cellStyle name="Followed Hyperlink" xfId="16062" builtinId="9" hidden="1"/>
    <cellStyle name="Followed Hyperlink" xfId="16064" builtinId="9" hidden="1"/>
    <cellStyle name="Followed Hyperlink" xfId="16066" builtinId="9" hidden="1"/>
    <cellStyle name="Followed Hyperlink" xfId="16068" builtinId="9" hidden="1"/>
    <cellStyle name="Followed Hyperlink" xfId="16070" builtinId="9" hidden="1"/>
    <cellStyle name="Followed Hyperlink" xfId="16072" builtinId="9" hidden="1"/>
    <cellStyle name="Followed Hyperlink" xfId="16074" builtinId="9" hidden="1"/>
    <cellStyle name="Followed Hyperlink" xfId="16076" builtinId="9" hidden="1"/>
    <cellStyle name="Followed Hyperlink" xfId="16078" builtinId="9" hidden="1"/>
    <cellStyle name="Followed Hyperlink" xfId="16080" builtinId="9" hidden="1"/>
    <cellStyle name="Followed Hyperlink" xfId="16082" builtinId="9" hidden="1"/>
    <cellStyle name="Followed Hyperlink" xfId="16084" builtinId="9" hidden="1"/>
    <cellStyle name="Followed Hyperlink" xfId="16086" builtinId="9" hidden="1"/>
    <cellStyle name="Followed Hyperlink" xfId="16088" builtinId="9" hidden="1"/>
    <cellStyle name="Followed Hyperlink" xfId="16090" builtinId="9" hidden="1"/>
    <cellStyle name="Followed Hyperlink" xfId="16092" builtinId="9" hidden="1"/>
    <cellStyle name="Followed Hyperlink" xfId="16094" builtinId="9" hidden="1"/>
    <cellStyle name="Followed Hyperlink" xfId="16096" builtinId="9" hidden="1"/>
    <cellStyle name="Followed Hyperlink" xfId="16098" builtinId="9" hidden="1"/>
    <cellStyle name="Followed Hyperlink" xfId="16100" builtinId="9" hidden="1"/>
    <cellStyle name="Followed Hyperlink" xfId="16102" builtinId="9" hidden="1"/>
    <cellStyle name="Followed Hyperlink" xfId="16104" builtinId="9" hidden="1"/>
    <cellStyle name="Followed Hyperlink" xfId="16106" builtinId="9" hidden="1"/>
    <cellStyle name="Followed Hyperlink" xfId="16108" builtinId="9" hidden="1"/>
    <cellStyle name="Followed Hyperlink" xfId="16110" builtinId="9" hidden="1"/>
    <cellStyle name="Followed Hyperlink" xfId="16112" builtinId="9" hidden="1"/>
    <cellStyle name="Followed Hyperlink" xfId="16114" builtinId="9" hidden="1"/>
    <cellStyle name="Followed Hyperlink" xfId="16116" builtinId="9" hidden="1"/>
    <cellStyle name="Followed Hyperlink" xfId="16118" builtinId="9" hidden="1"/>
    <cellStyle name="Followed Hyperlink" xfId="16120" builtinId="9" hidden="1"/>
    <cellStyle name="Followed Hyperlink" xfId="16122" builtinId="9" hidden="1"/>
    <cellStyle name="Followed Hyperlink" xfId="16124" builtinId="9" hidden="1"/>
    <cellStyle name="Followed Hyperlink" xfId="16126" builtinId="9" hidden="1"/>
    <cellStyle name="Followed Hyperlink" xfId="16128" builtinId="9" hidden="1"/>
    <cellStyle name="Followed Hyperlink" xfId="16130" builtinId="9" hidden="1"/>
    <cellStyle name="Followed Hyperlink" xfId="16132" builtinId="9" hidden="1"/>
    <cellStyle name="Followed Hyperlink" xfId="16134" builtinId="9" hidden="1"/>
    <cellStyle name="Followed Hyperlink" xfId="16136" builtinId="9" hidden="1"/>
    <cellStyle name="Followed Hyperlink" xfId="16138" builtinId="9" hidden="1"/>
    <cellStyle name="Followed Hyperlink" xfId="16140" builtinId="9" hidden="1"/>
    <cellStyle name="Followed Hyperlink" xfId="16142" builtinId="9" hidden="1"/>
    <cellStyle name="Followed Hyperlink" xfId="16144" builtinId="9" hidden="1"/>
    <cellStyle name="Followed Hyperlink" xfId="16146" builtinId="9" hidden="1"/>
    <cellStyle name="Followed Hyperlink" xfId="16148" builtinId="9" hidden="1"/>
    <cellStyle name="Followed Hyperlink" xfId="16150" builtinId="9" hidden="1"/>
    <cellStyle name="Followed Hyperlink" xfId="16152" builtinId="9" hidden="1"/>
    <cellStyle name="Followed Hyperlink" xfId="16154" builtinId="9" hidden="1"/>
    <cellStyle name="Followed Hyperlink" xfId="16156" builtinId="9" hidden="1"/>
    <cellStyle name="Followed Hyperlink" xfId="16158" builtinId="9" hidden="1"/>
    <cellStyle name="Followed Hyperlink" xfId="16160" builtinId="9" hidden="1"/>
    <cellStyle name="Followed Hyperlink" xfId="16162" builtinId="9" hidden="1"/>
    <cellStyle name="Followed Hyperlink" xfId="16164" builtinId="9" hidden="1"/>
    <cellStyle name="Followed Hyperlink" xfId="16166" builtinId="9" hidden="1"/>
    <cellStyle name="Followed Hyperlink" xfId="16168" builtinId="9" hidden="1"/>
    <cellStyle name="Followed Hyperlink" xfId="16170" builtinId="9" hidden="1"/>
    <cellStyle name="Followed Hyperlink" xfId="16172" builtinId="9" hidden="1"/>
    <cellStyle name="Followed Hyperlink" xfId="16174" builtinId="9" hidden="1"/>
    <cellStyle name="Followed Hyperlink" xfId="16176" builtinId="9" hidden="1"/>
    <cellStyle name="Followed Hyperlink" xfId="16178" builtinId="9" hidden="1"/>
    <cellStyle name="Followed Hyperlink" xfId="16180" builtinId="9" hidden="1"/>
    <cellStyle name="Followed Hyperlink" xfId="16182" builtinId="9" hidden="1"/>
    <cellStyle name="Followed Hyperlink" xfId="16184" builtinId="9" hidden="1"/>
    <cellStyle name="Followed Hyperlink" xfId="16186" builtinId="9" hidden="1"/>
    <cellStyle name="Followed Hyperlink" xfId="16188" builtinId="9" hidden="1"/>
    <cellStyle name="Followed Hyperlink" xfId="16190" builtinId="9" hidden="1"/>
    <cellStyle name="Followed Hyperlink" xfId="16192" builtinId="9" hidden="1"/>
    <cellStyle name="Followed Hyperlink" xfId="16194" builtinId="9" hidden="1"/>
    <cellStyle name="Followed Hyperlink" xfId="16196" builtinId="9" hidden="1"/>
    <cellStyle name="Followed Hyperlink" xfId="16198" builtinId="9" hidden="1"/>
    <cellStyle name="Followed Hyperlink" xfId="16200" builtinId="9" hidden="1"/>
    <cellStyle name="Followed Hyperlink" xfId="16202" builtinId="9" hidden="1"/>
    <cellStyle name="Followed Hyperlink" xfId="16204" builtinId="9" hidden="1"/>
    <cellStyle name="Followed Hyperlink" xfId="16206" builtinId="9" hidden="1"/>
    <cellStyle name="Followed Hyperlink" xfId="16208" builtinId="9" hidden="1"/>
    <cellStyle name="Followed Hyperlink" xfId="16210" builtinId="9" hidden="1"/>
    <cellStyle name="Followed Hyperlink" xfId="16212" builtinId="9" hidden="1"/>
    <cellStyle name="Followed Hyperlink" xfId="16214" builtinId="9" hidden="1"/>
    <cellStyle name="Followed Hyperlink" xfId="16216" builtinId="9" hidden="1"/>
    <cellStyle name="Followed Hyperlink" xfId="16218" builtinId="9" hidden="1"/>
    <cellStyle name="Followed Hyperlink" xfId="16220" builtinId="9" hidden="1"/>
    <cellStyle name="Followed Hyperlink" xfId="16222" builtinId="9" hidden="1"/>
    <cellStyle name="Followed Hyperlink" xfId="16224" builtinId="9" hidden="1"/>
    <cellStyle name="Followed Hyperlink" xfId="16226" builtinId="9" hidden="1"/>
    <cellStyle name="Followed Hyperlink" xfId="16228" builtinId="9" hidden="1"/>
    <cellStyle name="Followed Hyperlink" xfId="16230" builtinId="9" hidden="1"/>
    <cellStyle name="Followed Hyperlink" xfId="16232" builtinId="9" hidden="1"/>
    <cellStyle name="Followed Hyperlink" xfId="16234" builtinId="9" hidden="1"/>
    <cellStyle name="Followed Hyperlink" xfId="16236" builtinId="9" hidden="1"/>
    <cellStyle name="Followed Hyperlink" xfId="16238" builtinId="9" hidden="1"/>
    <cellStyle name="Followed Hyperlink" xfId="16240" builtinId="9" hidden="1"/>
    <cellStyle name="Followed Hyperlink" xfId="16242" builtinId="9" hidden="1"/>
    <cellStyle name="Followed Hyperlink" xfId="16244" builtinId="9" hidden="1"/>
    <cellStyle name="Followed Hyperlink" xfId="16246" builtinId="9" hidden="1"/>
    <cellStyle name="Followed Hyperlink" xfId="16248" builtinId="9" hidden="1"/>
    <cellStyle name="Followed Hyperlink" xfId="16250" builtinId="9" hidden="1"/>
    <cellStyle name="Followed Hyperlink" xfId="16252" builtinId="9" hidden="1"/>
    <cellStyle name="Followed Hyperlink" xfId="16254" builtinId="9" hidden="1"/>
    <cellStyle name="Followed Hyperlink" xfId="16256" builtinId="9" hidden="1"/>
    <cellStyle name="Followed Hyperlink" xfId="16258" builtinId="9" hidden="1"/>
    <cellStyle name="Followed Hyperlink" xfId="16260" builtinId="9" hidden="1"/>
    <cellStyle name="Followed Hyperlink" xfId="16262" builtinId="9" hidden="1"/>
    <cellStyle name="Followed Hyperlink" xfId="16264" builtinId="9" hidden="1"/>
    <cellStyle name="Followed Hyperlink" xfId="16266" builtinId="9" hidden="1"/>
    <cellStyle name="Followed Hyperlink" xfId="16268" builtinId="9" hidden="1"/>
    <cellStyle name="Followed Hyperlink" xfId="16270" builtinId="9" hidden="1"/>
    <cellStyle name="Followed Hyperlink" xfId="16272" builtinId="9" hidden="1"/>
    <cellStyle name="Followed Hyperlink" xfId="16274" builtinId="9" hidden="1"/>
    <cellStyle name="Followed Hyperlink" xfId="16276" builtinId="9" hidden="1"/>
    <cellStyle name="Followed Hyperlink" xfId="16278" builtinId="9" hidden="1"/>
    <cellStyle name="Followed Hyperlink" xfId="16280" builtinId="9" hidden="1"/>
    <cellStyle name="Followed Hyperlink" xfId="16282" builtinId="9" hidden="1"/>
    <cellStyle name="Followed Hyperlink" xfId="16284" builtinId="9" hidden="1"/>
    <cellStyle name="Followed Hyperlink" xfId="16286" builtinId="9" hidden="1"/>
    <cellStyle name="Followed Hyperlink" xfId="16288" builtinId="9" hidden="1"/>
    <cellStyle name="Followed Hyperlink" xfId="16290" builtinId="9" hidden="1"/>
    <cellStyle name="Followed Hyperlink" xfId="16292" builtinId="9" hidden="1"/>
    <cellStyle name="Followed Hyperlink" xfId="16294" builtinId="9" hidden="1"/>
    <cellStyle name="Followed Hyperlink" xfId="16296" builtinId="9" hidden="1"/>
    <cellStyle name="Followed Hyperlink" xfId="16298" builtinId="9" hidden="1"/>
    <cellStyle name="Followed Hyperlink" xfId="16300" builtinId="9" hidden="1"/>
    <cellStyle name="Followed Hyperlink" xfId="16302" builtinId="9" hidden="1"/>
    <cellStyle name="Followed Hyperlink" xfId="16304" builtinId="9" hidden="1"/>
    <cellStyle name="Followed Hyperlink" xfId="16306" builtinId="9" hidden="1"/>
    <cellStyle name="Followed Hyperlink" xfId="16308" builtinId="9" hidden="1"/>
    <cellStyle name="Followed Hyperlink" xfId="16310" builtinId="9" hidden="1"/>
    <cellStyle name="Followed Hyperlink" xfId="16312" builtinId="9" hidden="1"/>
    <cellStyle name="Followed Hyperlink" xfId="16314" builtinId="9" hidden="1"/>
    <cellStyle name="Followed Hyperlink" xfId="16316" builtinId="9" hidden="1"/>
    <cellStyle name="Followed Hyperlink" xfId="16318" builtinId="9" hidden="1"/>
    <cellStyle name="Followed Hyperlink" xfId="16320" builtinId="9" hidden="1"/>
    <cellStyle name="Followed Hyperlink" xfId="16322" builtinId="9" hidden="1"/>
    <cellStyle name="Followed Hyperlink" xfId="16324" builtinId="9" hidden="1"/>
    <cellStyle name="Followed Hyperlink" xfId="16326" builtinId="9" hidden="1"/>
    <cellStyle name="Followed Hyperlink" xfId="16328" builtinId="9" hidden="1"/>
    <cellStyle name="Followed Hyperlink" xfId="16330" builtinId="9" hidden="1"/>
    <cellStyle name="Followed Hyperlink" xfId="16332" builtinId="9" hidden="1"/>
    <cellStyle name="Followed Hyperlink" xfId="16334" builtinId="9" hidden="1"/>
    <cellStyle name="Followed Hyperlink" xfId="16336" builtinId="9" hidden="1"/>
    <cellStyle name="Followed Hyperlink" xfId="16338" builtinId="9" hidden="1"/>
    <cellStyle name="Followed Hyperlink" xfId="16340" builtinId="9" hidden="1"/>
    <cellStyle name="Followed Hyperlink" xfId="16342" builtinId="9" hidden="1"/>
    <cellStyle name="Followed Hyperlink" xfId="16344" builtinId="9" hidden="1"/>
    <cellStyle name="Followed Hyperlink" xfId="16346" builtinId="9" hidden="1"/>
    <cellStyle name="Followed Hyperlink" xfId="16348" builtinId="9" hidden="1"/>
    <cellStyle name="Followed Hyperlink" xfId="16350" builtinId="9" hidden="1"/>
    <cellStyle name="Followed Hyperlink" xfId="16352" builtinId="9" hidden="1"/>
    <cellStyle name="Followed Hyperlink" xfId="16354" builtinId="9" hidden="1"/>
    <cellStyle name="Followed Hyperlink" xfId="16356" builtinId="9" hidden="1"/>
    <cellStyle name="Followed Hyperlink" xfId="16358" builtinId="9" hidden="1"/>
    <cellStyle name="Followed Hyperlink" xfId="16360" builtinId="9" hidden="1"/>
    <cellStyle name="Followed Hyperlink" xfId="16362" builtinId="9" hidden="1"/>
    <cellStyle name="Followed Hyperlink" xfId="16364" builtinId="9" hidden="1"/>
    <cellStyle name="Followed Hyperlink" xfId="16366" builtinId="9" hidden="1"/>
    <cellStyle name="Followed Hyperlink" xfId="16368" builtinId="9" hidden="1"/>
    <cellStyle name="Followed Hyperlink" xfId="16370" builtinId="9" hidden="1"/>
    <cellStyle name="Followed Hyperlink" xfId="16372" builtinId="9" hidden="1"/>
    <cellStyle name="Followed Hyperlink" xfId="16374" builtinId="9" hidden="1"/>
    <cellStyle name="Followed Hyperlink" xfId="16376" builtinId="9" hidden="1"/>
    <cellStyle name="Followed Hyperlink" xfId="16378" builtinId="9" hidden="1"/>
    <cellStyle name="Followed Hyperlink" xfId="16380" builtinId="9" hidden="1"/>
    <cellStyle name="Followed Hyperlink" xfId="16382" builtinId="9" hidden="1"/>
    <cellStyle name="Followed Hyperlink" xfId="16384" builtinId="9" hidden="1"/>
    <cellStyle name="Followed Hyperlink" xfId="16386" builtinId="9" hidden="1"/>
    <cellStyle name="Followed Hyperlink" xfId="16388" builtinId="9" hidden="1"/>
    <cellStyle name="Followed Hyperlink" xfId="16390" builtinId="9" hidden="1"/>
    <cellStyle name="Followed Hyperlink" xfId="16392" builtinId="9" hidden="1"/>
    <cellStyle name="Followed Hyperlink" xfId="16394" builtinId="9" hidden="1"/>
    <cellStyle name="Followed Hyperlink" xfId="16396" builtinId="9" hidden="1"/>
    <cellStyle name="Followed Hyperlink" xfId="16398" builtinId="9" hidden="1"/>
    <cellStyle name="Followed Hyperlink" xfId="16400" builtinId="9" hidden="1"/>
    <cellStyle name="Followed Hyperlink" xfId="16402" builtinId="9" hidden="1"/>
    <cellStyle name="Followed Hyperlink" xfId="16404" builtinId="9" hidden="1"/>
    <cellStyle name="Followed Hyperlink" xfId="16406" builtinId="9" hidden="1"/>
    <cellStyle name="Followed Hyperlink" xfId="16408" builtinId="9" hidden="1"/>
    <cellStyle name="Followed Hyperlink" xfId="16410" builtinId="9" hidden="1"/>
    <cellStyle name="Followed Hyperlink" xfId="16412" builtinId="9" hidden="1"/>
    <cellStyle name="Followed Hyperlink" xfId="16414" builtinId="9" hidden="1"/>
    <cellStyle name="Followed Hyperlink" xfId="16416" builtinId="9" hidden="1"/>
    <cellStyle name="Followed Hyperlink" xfId="16418" builtinId="9" hidden="1"/>
    <cellStyle name="Followed Hyperlink" xfId="16420" builtinId="9" hidden="1"/>
    <cellStyle name="Followed Hyperlink" xfId="16422" builtinId="9" hidden="1"/>
    <cellStyle name="Followed Hyperlink" xfId="16424" builtinId="9" hidden="1"/>
    <cellStyle name="Followed Hyperlink" xfId="16426" builtinId="9" hidden="1"/>
    <cellStyle name="Followed Hyperlink" xfId="16428" builtinId="9" hidden="1"/>
    <cellStyle name="Followed Hyperlink" xfId="16430" builtinId="9" hidden="1"/>
    <cellStyle name="Followed Hyperlink" xfId="16432" builtinId="9" hidden="1"/>
    <cellStyle name="Followed Hyperlink" xfId="16434" builtinId="9" hidden="1"/>
    <cellStyle name="Followed Hyperlink" xfId="16436" builtinId="9" hidden="1"/>
    <cellStyle name="Followed Hyperlink" xfId="16438" builtinId="9" hidden="1"/>
    <cellStyle name="Followed Hyperlink" xfId="16440" builtinId="9" hidden="1"/>
    <cellStyle name="Followed Hyperlink" xfId="16442" builtinId="9" hidden="1"/>
    <cellStyle name="Followed Hyperlink" xfId="16444" builtinId="9" hidden="1"/>
    <cellStyle name="Followed Hyperlink" xfId="16446" builtinId="9" hidden="1"/>
    <cellStyle name="Followed Hyperlink" xfId="16448" builtinId="9" hidden="1"/>
    <cellStyle name="Followed Hyperlink" xfId="16450" builtinId="9" hidden="1"/>
    <cellStyle name="Followed Hyperlink" xfId="16452" builtinId="9" hidden="1"/>
    <cellStyle name="Followed Hyperlink" xfId="16454" builtinId="9" hidden="1"/>
    <cellStyle name="Followed Hyperlink" xfId="16456" builtinId="9" hidden="1"/>
    <cellStyle name="Followed Hyperlink" xfId="16458" builtinId="9" hidden="1"/>
    <cellStyle name="Followed Hyperlink" xfId="16460" builtinId="9" hidden="1"/>
    <cellStyle name="Followed Hyperlink" xfId="16462" builtinId="9" hidden="1"/>
    <cellStyle name="Followed Hyperlink" xfId="16464" builtinId="9" hidden="1"/>
    <cellStyle name="Followed Hyperlink" xfId="16466" builtinId="9" hidden="1"/>
    <cellStyle name="Followed Hyperlink" xfId="16468" builtinId="9" hidden="1"/>
    <cellStyle name="Followed Hyperlink" xfId="16470" builtinId="9" hidden="1"/>
    <cellStyle name="Followed Hyperlink" xfId="16472" builtinId="9" hidden="1"/>
    <cellStyle name="Followed Hyperlink" xfId="16474" builtinId="9" hidden="1"/>
    <cellStyle name="Followed Hyperlink" xfId="16476" builtinId="9" hidden="1"/>
    <cellStyle name="Followed Hyperlink" xfId="16478" builtinId="9" hidden="1"/>
    <cellStyle name="Followed Hyperlink" xfId="16480" builtinId="9" hidden="1"/>
    <cellStyle name="Followed Hyperlink" xfId="16482" builtinId="9" hidden="1"/>
    <cellStyle name="Followed Hyperlink" xfId="16484" builtinId="9" hidden="1"/>
    <cellStyle name="Followed Hyperlink" xfId="16486" builtinId="9" hidden="1"/>
    <cellStyle name="Followed Hyperlink" xfId="16488" builtinId="9" hidden="1"/>
    <cellStyle name="Followed Hyperlink" xfId="16490" builtinId="9" hidden="1"/>
    <cellStyle name="Followed Hyperlink" xfId="16492" builtinId="9" hidden="1"/>
    <cellStyle name="Followed Hyperlink" xfId="16494" builtinId="9" hidden="1"/>
    <cellStyle name="Followed Hyperlink" xfId="16496" builtinId="9" hidden="1"/>
    <cellStyle name="Followed Hyperlink" xfId="16498" builtinId="9" hidden="1"/>
    <cellStyle name="Followed Hyperlink" xfId="16500" builtinId="9" hidden="1"/>
    <cellStyle name="Followed Hyperlink" xfId="16502" builtinId="9" hidden="1"/>
    <cellStyle name="Followed Hyperlink" xfId="16504" builtinId="9" hidden="1"/>
    <cellStyle name="Followed Hyperlink" xfId="16506" builtinId="9" hidden="1"/>
    <cellStyle name="Followed Hyperlink" xfId="16508" builtinId="9" hidden="1"/>
    <cellStyle name="Followed Hyperlink" xfId="16510" builtinId="9" hidden="1"/>
    <cellStyle name="Followed Hyperlink" xfId="16512" builtinId="9" hidden="1"/>
    <cellStyle name="Followed Hyperlink" xfId="16514" builtinId="9" hidden="1"/>
    <cellStyle name="Followed Hyperlink" xfId="16516" builtinId="9" hidden="1"/>
    <cellStyle name="Followed Hyperlink" xfId="16518" builtinId="9" hidden="1"/>
    <cellStyle name="Followed Hyperlink" xfId="16520" builtinId="9" hidden="1"/>
    <cellStyle name="Followed Hyperlink" xfId="16522" builtinId="9" hidden="1"/>
    <cellStyle name="Followed Hyperlink" xfId="16524" builtinId="9" hidden="1"/>
    <cellStyle name="Followed Hyperlink" xfId="16526" builtinId="9" hidden="1"/>
    <cellStyle name="Followed Hyperlink" xfId="16528" builtinId="9" hidden="1"/>
    <cellStyle name="Followed Hyperlink" xfId="16530" builtinId="9" hidden="1"/>
    <cellStyle name="Followed Hyperlink" xfId="16532" builtinId="9" hidden="1"/>
    <cellStyle name="Followed Hyperlink" xfId="16534" builtinId="9" hidden="1"/>
    <cellStyle name="Followed Hyperlink" xfId="16536" builtinId="9" hidden="1"/>
    <cellStyle name="Followed Hyperlink" xfId="16537" builtinId="9" hidden="1"/>
    <cellStyle name="Followed Hyperlink" xfId="16538" builtinId="9" hidden="1"/>
    <cellStyle name="Followed Hyperlink" xfId="16539" builtinId="9" hidden="1"/>
    <cellStyle name="Followed Hyperlink" xfId="16540" builtinId="9" hidden="1"/>
    <cellStyle name="Followed Hyperlink" xfId="16541" builtinId="9" hidden="1"/>
    <cellStyle name="Followed Hyperlink" xfId="16542" builtinId="9" hidden="1"/>
    <cellStyle name="Followed Hyperlink" xfId="16543" builtinId="9" hidden="1"/>
    <cellStyle name="Followed Hyperlink" xfId="16544" builtinId="9" hidden="1"/>
    <cellStyle name="Followed Hyperlink" xfId="16545" builtinId="9" hidden="1"/>
    <cellStyle name="Followed Hyperlink" xfId="16546" builtinId="9" hidden="1"/>
    <cellStyle name="Followed Hyperlink" xfId="16547" builtinId="9" hidden="1"/>
    <cellStyle name="Followed Hyperlink" xfId="16548" builtinId="9" hidden="1"/>
    <cellStyle name="Followed Hyperlink" xfId="16549" builtinId="9" hidden="1"/>
    <cellStyle name="Followed Hyperlink" xfId="16550" builtinId="9" hidden="1"/>
    <cellStyle name="Followed Hyperlink" xfId="16551" builtinId="9" hidden="1"/>
    <cellStyle name="Followed Hyperlink" xfId="16552" builtinId="9" hidden="1"/>
    <cellStyle name="Followed Hyperlink" xfId="16553" builtinId="9" hidden="1"/>
    <cellStyle name="Followed Hyperlink" xfId="16554" builtinId="9" hidden="1"/>
    <cellStyle name="Followed Hyperlink" xfId="16555" builtinId="9" hidden="1"/>
    <cellStyle name="Followed Hyperlink" xfId="16556" builtinId="9" hidden="1"/>
    <cellStyle name="Followed Hyperlink" xfId="16557" builtinId="9" hidden="1"/>
    <cellStyle name="Followed Hyperlink" xfId="16558" builtinId="9" hidden="1"/>
    <cellStyle name="Followed Hyperlink" xfId="16559" builtinId="9" hidden="1"/>
    <cellStyle name="Followed Hyperlink" xfId="16560" builtinId="9" hidden="1"/>
    <cellStyle name="Followed Hyperlink" xfId="16561" builtinId="9" hidden="1"/>
    <cellStyle name="Followed Hyperlink" xfId="16562" builtinId="9" hidden="1"/>
    <cellStyle name="Followed Hyperlink" xfId="16563" builtinId="9" hidden="1"/>
    <cellStyle name="Followed Hyperlink" xfId="16564" builtinId="9" hidden="1"/>
    <cellStyle name="Followed Hyperlink" xfId="16565" builtinId="9" hidden="1"/>
    <cellStyle name="Followed Hyperlink" xfId="16566" builtinId="9" hidden="1"/>
    <cellStyle name="Followed Hyperlink" xfId="16567" builtinId="9" hidden="1"/>
    <cellStyle name="Followed Hyperlink" xfId="16568" builtinId="9" hidden="1"/>
    <cellStyle name="Followed Hyperlink" xfId="16569" builtinId="9" hidden="1"/>
    <cellStyle name="Followed Hyperlink" xfId="16570" builtinId="9" hidden="1"/>
    <cellStyle name="Followed Hyperlink" xfId="16571" builtinId="9" hidden="1"/>
    <cellStyle name="Followed Hyperlink" xfId="16572" builtinId="9" hidden="1"/>
    <cellStyle name="Followed Hyperlink" xfId="16573" builtinId="9" hidden="1"/>
    <cellStyle name="Followed Hyperlink" xfId="16574" builtinId="9" hidden="1"/>
    <cellStyle name="Followed Hyperlink" xfId="16575" builtinId="9" hidden="1"/>
    <cellStyle name="Followed Hyperlink" xfId="16576" builtinId="9" hidden="1"/>
    <cellStyle name="Followed Hyperlink" xfId="16577" builtinId="9" hidden="1"/>
    <cellStyle name="Followed Hyperlink" xfId="16578" builtinId="9" hidden="1"/>
    <cellStyle name="Followed Hyperlink" xfId="16579" builtinId="9" hidden="1"/>
    <cellStyle name="Followed Hyperlink" xfId="16580" builtinId="9" hidden="1"/>
    <cellStyle name="Followed Hyperlink" xfId="16581" builtinId="9" hidden="1"/>
    <cellStyle name="Followed Hyperlink" xfId="16582" builtinId="9" hidden="1"/>
    <cellStyle name="Followed Hyperlink" xfId="16583" builtinId="9" hidden="1"/>
    <cellStyle name="Followed Hyperlink" xfId="16584" builtinId="9" hidden="1"/>
    <cellStyle name="Followed Hyperlink" xfId="16585" builtinId="9" hidden="1"/>
    <cellStyle name="Followed Hyperlink" xfId="16586" builtinId="9" hidden="1"/>
    <cellStyle name="Followed Hyperlink" xfId="16587" builtinId="9" hidden="1"/>
    <cellStyle name="Followed Hyperlink" xfId="16588" builtinId="9" hidden="1"/>
    <cellStyle name="Followed Hyperlink" xfId="16589" builtinId="9" hidden="1"/>
    <cellStyle name="Followed Hyperlink" xfId="16590" builtinId="9" hidden="1"/>
    <cellStyle name="Followed Hyperlink" xfId="16591" builtinId="9" hidden="1"/>
    <cellStyle name="Followed Hyperlink" xfId="16592" builtinId="9" hidden="1"/>
    <cellStyle name="Followed Hyperlink" xfId="16593" builtinId="9" hidden="1"/>
    <cellStyle name="Followed Hyperlink" xfId="16594" builtinId="9" hidden="1"/>
    <cellStyle name="Followed Hyperlink" xfId="16595" builtinId="9" hidden="1"/>
    <cellStyle name="Followed Hyperlink" xfId="16596" builtinId="9" hidden="1"/>
    <cellStyle name="Followed Hyperlink" xfId="16597" builtinId="9" hidden="1"/>
    <cellStyle name="Followed Hyperlink" xfId="16598" builtinId="9" hidden="1"/>
    <cellStyle name="Followed Hyperlink" xfId="16599" builtinId="9" hidden="1"/>
    <cellStyle name="Followed Hyperlink" xfId="16600" builtinId="9" hidden="1"/>
    <cellStyle name="Followed Hyperlink" xfId="16601" builtinId="9" hidden="1"/>
    <cellStyle name="Followed Hyperlink" xfId="16602" builtinId="9" hidden="1"/>
    <cellStyle name="Followed Hyperlink" xfId="16603" builtinId="9" hidden="1"/>
    <cellStyle name="Followed Hyperlink" xfId="16604" builtinId="9" hidden="1"/>
    <cellStyle name="Followed Hyperlink" xfId="16605" builtinId="9" hidden="1"/>
    <cellStyle name="Followed Hyperlink" xfId="16606" builtinId="9" hidden="1"/>
    <cellStyle name="Followed Hyperlink" xfId="16607" builtinId="9" hidden="1"/>
    <cellStyle name="Followed Hyperlink" xfId="16608" builtinId="9" hidden="1"/>
    <cellStyle name="Followed Hyperlink" xfId="16609" builtinId="9" hidden="1"/>
    <cellStyle name="Followed Hyperlink" xfId="16610" builtinId="9" hidden="1"/>
    <cellStyle name="Followed Hyperlink" xfId="16611" builtinId="9" hidden="1"/>
    <cellStyle name="Followed Hyperlink" xfId="16612" builtinId="9" hidden="1"/>
    <cellStyle name="Followed Hyperlink" xfId="16613" builtinId="9" hidden="1"/>
    <cellStyle name="Followed Hyperlink" xfId="16614" builtinId="9" hidden="1"/>
    <cellStyle name="Followed Hyperlink" xfId="16615" builtinId="9" hidden="1"/>
    <cellStyle name="Followed Hyperlink" xfId="16616" builtinId="9" hidden="1"/>
    <cellStyle name="Followed Hyperlink" xfId="16617" builtinId="9" hidden="1"/>
    <cellStyle name="Followed Hyperlink" xfId="16618" builtinId="9" hidden="1"/>
    <cellStyle name="Followed Hyperlink" xfId="16619" builtinId="9" hidden="1"/>
    <cellStyle name="Followed Hyperlink" xfId="16620" builtinId="9" hidden="1"/>
    <cellStyle name="Followed Hyperlink" xfId="16621" builtinId="9" hidden="1"/>
    <cellStyle name="Followed Hyperlink" xfId="16622" builtinId="9" hidden="1"/>
    <cellStyle name="Followed Hyperlink" xfId="16623" builtinId="9" hidden="1"/>
    <cellStyle name="Followed Hyperlink" xfId="16624" builtinId="9" hidden="1"/>
    <cellStyle name="Followed Hyperlink" xfId="16625" builtinId="9" hidden="1"/>
    <cellStyle name="Followed Hyperlink" xfId="16626" builtinId="9" hidden="1"/>
    <cellStyle name="Followed Hyperlink" xfId="16627" builtinId="9" hidden="1"/>
    <cellStyle name="Followed Hyperlink" xfId="16628" builtinId="9" hidden="1"/>
    <cellStyle name="Followed Hyperlink" xfId="16629" builtinId="9" hidden="1"/>
    <cellStyle name="Followed Hyperlink" xfId="16630" builtinId="9" hidden="1"/>
    <cellStyle name="Followed Hyperlink" xfId="16631" builtinId="9" hidden="1"/>
    <cellStyle name="Followed Hyperlink" xfId="16632" builtinId="9" hidden="1"/>
    <cellStyle name="Followed Hyperlink" xfId="16633" builtinId="9" hidden="1"/>
    <cellStyle name="Followed Hyperlink" xfId="16634" builtinId="9" hidden="1"/>
    <cellStyle name="Followed Hyperlink" xfId="16635" builtinId="9" hidden="1"/>
    <cellStyle name="Followed Hyperlink" xfId="16636" builtinId="9" hidden="1"/>
    <cellStyle name="Followed Hyperlink" xfId="16637" builtinId="9" hidden="1"/>
    <cellStyle name="Followed Hyperlink" xfId="16638" builtinId="9" hidden="1"/>
    <cellStyle name="Followed Hyperlink" xfId="16639" builtinId="9" hidden="1"/>
    <cellStyle name="Followed Hyperlink" xfId="16640" builtinId="9" hidden="1"/>
    <cellStyle name="Followed Hyperlink" xfId="16641" builtinId="9" hidden="1"/>
    <cellStyle name="Followed Hyperlink" xfId="16642" builtinId="9" hidden="1"/>
    <cellStyle name="Followed Hyperlink" xfId="16643" builtinId="9" hidden="1"/>
    <cellStyle name="Followed Hyperlink" xfId="16644" builtinId="9" hidden="1"/>
    <cellStyle name="Followed Hyperlink" xfId="16645" builtinId="9" hidden="1"/>
    <cellStyle name="Followed Hyperlink" xfId="16646" builtinId="9" hidden="1"/>
    <cellStyle name="Followed Hyperlink" xfId="16647" builtinId="9" hidden="1"/>
    <cellStyle name="Followed Hyperlink" xfId="16648" builtinId="9" hidden="1"/>
    <cellStyle name="Followed Hyperlink" xfId="16649" builtinId="9" hidden="1"/>
    <cellStyle name="Followed Hyperlink" xfId="16650" builtinId="9" hidden="1"/>
    <cellStyle name="Followed Hyperlink" xfId="16651" builtinId="9" hidden="1"/>
    <cellStyle name="Followed Hyperlink" xfId="16652" builtinId="9" hidden="1"/>
    <cellStyle name="Followed Hyperlink" xfId="16653" builtinId="9" hidden="1"/>
    <cellStyle name="Followed Hyperlink" xfId="16654" builtinId="9" hidden="1"/>
    <cellStyle name="Followed Hyperlink" xfId="16655" builtinId="9" hidden="1"/>
    <cellStyle name="Followed Hyperlink" xfId="16656" builtinId="9" hidden="1"/>
    <cellStyle name="Followed Hyperlink" xfId="16657" builtinId="9" hidden="1"/>
    <cellStyle name="Followed Hyperlink" xfId="16658" builtinId="9" hidden="1"/>
    <cellStyle name="Followed Hyperlink" xfId="16659" builtinId="9" hidden="1"/>
    <cellStyle name="Followed Hyperlink" xfId="16660" builtinId="9" hidden="1"/>
    <cellStyle name="Followed Hyperlink" xfId="16661" builtinId="9" hidden="1"/>
    <cellStyle name="Followed Hyperlink" xfId="16662" builtinId="9" hidden="1"/>
    <cellStyle name="Followed Hyperlink" xfId="16663" builtinId="9" hidden="1"/>
    <cellStyle name="Followed Hyperlink" xfId="16664" builtinId="9" hidden="1"/>
    <cellStyle name="Followed Hyperlink" xfId="16665" builtinId="9" hidden="1"/>
    <cellStyle name="Followed Hyperlink" xfId="16666" builtinId="9" hidden="1"/>
    <cellStyle name="Followed Hyperlink" xfId="16667" builtinId="9" hidden="1"/>
    <cellStyle name="Followed Hyperlink" xfId="16668" builtinId="9" hidden="1"/>
    <cellStyle name="Followed Hyperlink" xfId="16669" builtinId="9" hidden="1"/>
    <cellStyle name="Followed Hyperlink" xfId="16670" builtinId="9" hidden="1"/>
    <cellStyle name="Followed Hyperlink" xfId="16671" builtinId="9" hidden="1"/>
    <cellStyle name="Followed Hyperlink" xfId="16672" builtinId="9" hidden="1"/>
    <cellStyle name="Followed Hyperlink" xfId="16673" builtinId="9" hidden="1"/>
    <cellStyle name="Followed Hyperlink" xfId="16674" builtinId="9" hidden="1"/>
    <cellStyle name="Followed Hyperlink" xfId="16675" builtinId="9" hidden="1"/>
    <cellStyle name="Followed Hyperlink" xfId="16676" builtinId="9" hidden="1"/>
    <cellStyle name="Followed Hyperlink" xfId="16677" builtinId="9" hidden="1"/>
    <cellStyle name="Followed Hyperlink" xfId="16678" builtinId="9" hidden="1"/>
    <cellStyle name="Followed Hyperlink" xfId="16679" builtinId="9" hidden="1"/>
    <cellStyle name="Followed Hyperlink" xfId="16680" builtinId="9" hidden="1"/>
    <cellStyle name="Followed Hyperlink" xfId="16681" builtinId="9" hidden="1"/>
    <cellStyle name="Followed Hyperlink" xfId="16682" builtinId="9" hidden="1"/>
    <cellStyle name="Followed Hyperlink" xfId="16683" builtinId="9" hidden="1"/>
    <cellStyle name="Followed Hyperlink" xfId="16684" builtinId="9" hidden="1"/>
    <cellStyle name="Followed Hyperlink" xfId="16685" builtinId="9" hidden="1"/>
    <cellStyle name="Followed Hyperlink" xfId="16686" builtinId="9" hidden="1"/>
    <cellStyle name="Followed Hyperlink" xfId="16687" builtinId="9" hidden="1"/>
    <cellStyle name="Followed Hyperlink" xfId="16688" builtinId="9" hidden="1"/>
    <cellStyle name="Followed Hyperlink" xfId="16689" builtinId="9" hidden="1"/>
    <cellStyle name="Followed Hyperlink" xfId="16690" builtinId="9" hidden="1"/>
    <cellStyle name="Followed Hyperlink" xfId="16691" builtinId="9" hidden="1"/>
    <cellStyle name="Followed Hyperlink" xfId="16692" builtinId="9" hidden="1"/>
    <cellStyle name="Followed Hyperlink" xfId="16693" builtinId="9" hidden="1"/>
    <cellStyle name="Followed Hyperlink" xfId="16694" builtinId="9" hidden="1"/>
    <cellStyle name="Followed Hyperlink" xfId="16695" builtinId="9" hidden="1"/>
    <cellStyle name="Followed Hyperlink" xfId="16696" builtinId="9" hidden="1"/>
    <cellStyle name="Followed Hyperlink" xfId="16697" builtinId="9" hidden="1"/>
    <cellStyle name="Followed Hyperlink" xfId="16698" builtinId="9" hidden="1"/>
    <cellStyle name="Followed Hyperlink" xfId="16699" builtinId="9" hidden="1"/>
    <cellStyle name="Followed Hyperlink" xfId="16701" builtinId="9" hidden="1"/>
    <cellStyle name="Followed Hyperlink" xfId="16703" builtinId="9" hidden="1"/>
    <cellStyle name="Followed Hyperlink" xfId="16705" builtinId="9" hidden="1"/>
    <cellStyle name="Followed Hyperlink" xfId="16707" builtinId="9" hidden="1"/>
    <cellStyle name="Followed Hyperlink" xfId="16709" builtinId="9" hidden="1"/>
    <cellStyle name="Followed Hyperlink" xfId="16711" builtinId="9" hidden="1"/>
    <cellStyle name="Followed Hyperlink" xfId="16713" builtinId="9" hidden="1"/>
    <cellStyle name="Followed Hyperlink" xfId="16715" builtinId="9" hidden="1"/>
    <cellStyle name="Followed Hyperlink" xfId="16717" builtinId="9" hidden="1"/>
    <cellStyle name="Followed Hyperlink" xfId="16719" builtinId="9" hidden="1"/>
    <cellStyle name="Followed Hyperlink" xfId="16721" builtinId="9" hidden="1"/>
    <cellStyle name="Followed Hyperlink" xfId="16723" builtinId="9" hidden="1"/>
    <cellStyle name="Followed Hyperlink" xfId="16725" builtinId="9" hidden="1"/>
    <cellStyle name="Followed Hyperlink" xfId="16727" builtinId="9" hidden="1"/>
    <cellStyle name="Followed Hyperlink" xfId="16729" builtinId="9" hidden="1"/>
    <cellStyle name="Followed Hyperlink" xfId="16731" builtinId="9" hidden="1"/>
    <cellStyle name="Followed Hyperlink" xfId="16733" builtinId="9" hidden="1"/>
    <cellStyle name="Followed Hyperlink" xfId="16735" builtinId="9" hidden="1"/>
    <cellStyle name="Followed Hyperlink" xfId="16737" builtinId="9" hidden="1"/>
    <cellStyle name="Followed Hyperlink" xfId="16739" builtinId="9" hidden="1"/>
    <cellStyle name="Followed Hyperlink" xfId="16741" builtinId="9" hidden="1"/>
    <cellStyle name="Followed Hyperlink" xfId="16743" builtinId="9" hidden="1"/>
    <cellStyle name="Followed Hyperlink" xfId="16745" builtinId="9" hidden="1"/>
    <cellStyle name="Followed Hyperlink" xfId="16747" builtinId="9" hidden="1"/>
    <cellStyle name="Followed Hyperlink" xfId="16749" builtinId="9" hidden="1"/>
    <cellStyle name="Followed Hyperlink" xfId="16751" builtinId="9" hidden="1"/>
    <cellStyle name="Followed Hyperlink" xfId="16753" builtinId="9" hidden="1"/>
    <cellStyle name="Followed Hyperlink" xfId="16755" builtinId="9" hidden="1"/>
    <cellStyle name="Followed Hyperlink" xfId="16757" builtinId="9" hidden="1"/>
    <cellStyle name="Followed Hyperlink" xfId="16759" builtinId="9" hidden="1"/>
    <cellStyle name="Followed Hyperlink" xfId="16761" builtinId="9" hidden="1"/>
    <cellStyle name="Followed Hyperlink" xfId="16763" builtinId="9" hidden="1"/>
    <cellStyle name="Followed Hyperlink" xfId="16765" builtinId="9" hidden="1"/>
    <cellStyle name="Followed Hyperlink" xfId="16767" builtinId="9" hidden="1"/>
    <cellStyle name="Followed Hyperlink" xfId="16769" builtinId="9" hidden="1"/>
    <cellStyle name="Followed Hyperlink" xfId="16771" builtinId="9" hidden="1"/>
    <cellStyle name="Followed Hyperlink" xfId="16773" builtinId="9" hidden="1"/>
    <cellStyle name="Followed Hyperlink" xfId="16775" builtinId="9" hidden="1"/>
    <cellStyle name="Followed Hyperlink" xfId="16777" builtinId="9" hidden="1"/>
    <cellStyle name="Followed Hyperlink" xfId="16779" builtinId="9" hidden="1"/>
    <cellStyle name="Followed Hyperlink" xfId="16781" builtinId="9" hidden="1"/>
    <cellStyle name="Followed Hyperlink" xfId="16783" builtinId="9" hidden="1"/>
    <cellStyle name="Followed Hyperlink" xfId="16785" builtinId="9" hidden="1"/>
    <cellStyle name="Followed Hyperlink" xfId="16787" builtinId="9" hidden="1"/>
    <cellStyle name="Followed Hyperlink" xfId="16789" builtinId="9" hidden="1"/>
    <cellStyle name="Followed Hyperlink" xfId="16791" builtinId="9" hidden="1"/>
    <cellStyle name="Followed Hyperlink" xfId="16793" builtinId="9" hidden="1"/>
    <cellStyle name="Followed Hyperlink" xfId="16795" builtinId="9" hidden="1"/>
    <cellStyle name="Followed Hyperlink" xfId="16797" builtinId="9" hidden="1"/>
    <cellStyle name="Followed Hyperlink" xfId="16799" builtinId="9" hidden="1"/>
    <cellStyle name="Followed Hyperlink" xfId="16801" builtinId="9" hidden="1"/>
    <cellStyle name="Followed Hyperlink" xfId="16803" builtinId="9" hidden="1"/>
    <cellStyle name="Followed Hyperlink" xfId="16805" builtinId="9" hidden="1"/>
    <cellStyle name="Followed Hyperlink" xfId="16807" builtinId="9" hidden="1"/>
    <cellStyle name="Followed Hyperlink" xfId="16809" builtinId="9" hidden="1"/>
    <cellStyle name="Followed Hyperlink" xfId="16811" builtinId="9" hidden="1"/>
    <cellStyle name="Followed Hyperlink" xfId="16813" builtinId="9" hidden="1"/>
    <cellStyle name="Followed Hyperlink" xfId="16815" builtinId="9" hidden="1"/>
    <cellStyle name="Followed Hyperlink" xfId="16817" builtinId="9" hidden="1"/>
    <cellStyle name="Followed Hyperlink" xfId="16819" builtinId="9" hidden="1"/>
    <cellStyle name="Followed Hyperlink" xfId="16821" builtinId="9" hidden="1"/>
    <cellStyle name="Followed Hyperlink" xfId="16823" builtinId="9" hidden="1"/>
    <cellStyle name="Followed Hyperlink" xfId="16825" builtinId="9" hidden="1"/>
    <cellStyle name="Followed Hyperlink" xfId="16827" builtinId="9" hidden="1"/>
    <cellStyle name="Followed Hyperlink" xfId="16829" builtinId="9" hidden="1"/>
    <cellStyle name="Followed Hyperlink" xfId="16831" builtinId="9" hidden="1"/>
    <cellStyle name="Followed Hyperlink" xfId="16833" builtinId="9" hidden="1"/>
    <cellStyle name="Followed Hyperlink" xfId="16835" builtinId="9" hidden="1"/>
    <cellStyle name="Followed Hyperlink" xfId="16837" builtinId="9" hidden="1"/>
    <cellStyle name="Followed Hyperlink" xfId="16839" builtinId="9" hidden="1"/>
    <cellStyle name="Followed Hyperlink" xfId="16841" builtinId="9" hidden="1"/>
    <cellStyle name="Followed Hyperlink" xfId="16843" builtinId="9" hidden="1"/>
    <cellStyle name="Followed Hyperlink" xfId="16845" builtinId="9" hidden="1"/>
    <cellStyle name="Followed Hyperlink" xfId="16847" builtinId="9" hidden="1"/>
    <cellStyle name="Followed Hyperlink" xfId="16849" builtinId="9" hidden="1"/>
    <cellStyle name="Followed Hyperlink" xfId="16851" builtinId="9" hidden="1"/>
    <cellStyle name="Followed Hyperlink" xfId="16853" builtinId="9" hidden="1"/>
    <cellStyle name="Followed Hyperlink" xfId="16855" builtinId="9" hidden="1"/>
    <cellStyle name="Followed Hyperlink" xfId="16857" builtinId="9" hidden="1"/>
    <cellStyle name="Followed Hyperlink" xfId="16859" builtinId="9" hidden="1"/>
    <cellStyle name="Followed Hyperlink" xfId="16861" builtinId="9" hidden="1"/>
    <cellStyle name="Followed Hyperlink" xfId="16863" builtinId="9" hidden="1"/>
    <cellStyle name="Followed Hyperlink" xfId="16865" builtinId="9" hidden="1"/>
    <cellStyle name="Followed Hyperlink" xfId="16867" builtinId="9" hidden="1"/>
    <cellStyle name="Followed Hyperlink" xfId="16869" builtinId="9" hidden="1"/>
    <cellStyle name="Followed Hyperlink" xfId="16871" builtinId="9" hidden="1"/>
    <cellStyle name="Followed Hyperlink" xfId="16873" builtinId="9" hidden="1"/>
    <cellStyle name="Followed Hyperlink" xfId="16875" builtinId="9" hidden="1"/>
    <cellStyle name="Followed Hyperlink" xfId="16877" builtinId="9" hidden="1"/>
    <cellStyle name="Followed Hyperlink" xfId="16879" builtinId="9" hidden="1"/>
    <cellStyle name="Followed Hyperlink" xfId="16881" builtinId="9" hidden="1"/>
    <cellStyle name="Followed Hyperlink" xfId="16883" builtinId="9" hidden="1"/>
    <cellStyle name="Followed Hyperlink" xfId="16885" builtinId="9" hidden="1"/>
    <cellStyle name="Followed Hyperlink" xfId="16887" builtinId="9" hidden="1"/>
    <cellStyle name="Followed Hyperlink" xfId="16889" builtinId="9" hidden="1"/>
    <cellStyle name="Followed Hyperlink" xfId="16891" builtinId="9" hidden="1"/>
    <cellStyle name="Followed Hyperlink" xfId="16893" builtinId="9" hidden="1"/>
    <cellStyle name="Followed Hyperlink" xfId="16895" builtinId="9" hidden="1"/>
    <cellStyle name="Followed Hyperlink" xfId="16897" builtinId="9" hidden="1"/>
    <cellStyle name="Followed Hyperlink" xfId="16899" builtinId="9" hidden="1"/>
    <cellStyle name="Followed Hyperlink" xfId="16901" builtinId="9" hidden="1"/>
    <cellStyle name="Followed Hyperlink" xfId="16903" builtinId="9" hidden="1"/>
    <cellStyle name="Followed Hyperlink" xfId="16905" builtinId="9" hidden="1"/>
    <cellStyle name="Followed Hyperlink" xfId="16907" builtinId="9" hidden="1"/>
    <cellStyle name="Followed Hyperlink" xfId="16909" builtinId="9" hidden="1"/>
    <cellStyle name="Followed Hyperlink" xfId="16911" builtinId="9" hidden="1"/>
    <cellStyle name="Followed Hyperlink" xfId="16913" builtinId="9" hidden="1"/>
    <cellStyle name="Followed Hyperlink" xfId="16915" builtinId="9" hidden="1"/>
    <cellStyle name="Followed Hyperlink" xfId="16917" builtinId="9" hidden="1"/>
    <cellStyle name="Followed Hyperlink" xfId="16919" builtinId="9" hidden="1"/>
    <cellStyle name="Followed Hyperlink" xfId="16921" builtinId="9" hidden="1"/>
    <cellStyle name="Followed Hyperlink" xfId="16923" builtinId="9" hidden="1"/>
    <cellStyle name="Followed Hyperlink" xfId="16925" builtinId="9" hidden="1"/>
    <cellStyle name="Followed Hyperlink" xfId="16927" builtinId="9" hidden="1"/>
    <cellStyle name="Followed Hyperlink" xfId="16929" builtinId="9" hidden="1"/>
    <cellStyle name="Followed Hyperlink" xfId="16931" builtinId="9" hidden="1"/>
    <cellStyle name="Followed Hyperlink" xfId="16933" builtinId="9" hidden="1"/>
    <cellStyle name="Followed Hyperlink" xfId="16935" builtinId="9" hidden="1"/>
    <cellStyle name="Followed Hyperlink" xfId="16937" builtinId="9" hidden="1"/>
    <cellStyle name="Followed Hyperlink" xfId="16939" builtinId="9" hidden="1"/>
    <cellStyle name="Followed Hyperlink" xfId="16941" builtinId="9" hidden="1"/>
    <cellStyle name="Followed Hyperlink" xfId="16943" builtinId="9" hidden="1"/>
    <cellStyle name="Followed Hyperlink" xfId="16945" builtinId="9" hidden="1"/>
    <cellStyle name="Followed Hyperlink" xfId="16947" builtinId="9" hidden="1"/>
    <cellStyle name="Followed Hyperlink" xfId="16949" builtinId="9" hidden="1"/>
    <cellStyle name="Followed Hyperlink" xfId="16951" builtinId="9" hidden="1"/>
    <cellStyle name="Followed Hyperlink" xfId="16953" builtinId="9" hidden="1"/>
    <cellStyle name="Followed Hyperlink" xfId="16955" builtinId="9" hidden="1"/>
    <cellStyle name="Followed Hyperlink" xfId="16957" builtinId="9" hidden="1"/>
    <cellStyle name="Followed Hyperlink" xfId="16959" builtinId="9" hidden="1"/>
    <cellStyle name="Followed Hyperlink" xfId="16961" builtinId="9" hidden="1"/>
    <cellStyle name="Followed Hyperlink" xfId="16963" builtinId="9" hidden="1"/>
    <cellStyle name="Followed Hyperlink" xfId="16965" builtinId="9" hidden="1"/>
    <cellStyle name="Followed Hyperlink" xfId="16967" builtinId="9" hidden="1"/>
    <cellStyle name="Followed Hyperlink" xfId="16969" builtinId="9" hidden="1"/>
    <cellStyle name="Followed Hyperlink" xfId="16971" builtinId="9" hidden="1"/>
    <cellStyle name="Followed Hyperlink" xfId="16973" builtinId="9" hidden="1"/>
    <cellStyle name="Followed Hyperlink" xfId="16975" builtinId="9" hidden="1"/>
    <cellStyle name="Followed Hyperlink" xfId="16977" builtinId="9" hidden="1"/>
    <cellStyle name="Followed Hyperlink" xfId="16979" builtinId="9" hidden="1"/>
    <cellStyle name="Followed Hyperlink" xfId="16981" builtinId="9" hidden="1"/>
    <cellStyle name="Followed Hyperlink" xfId="16983" builtinId="9" hidden="1"/>
    <cellStyle name="Followed Hyperlink" xfId="16985" builtinId="9" hidden="1"/>
    <cellStyle name="Followed Hyperlink" xfId="16987" builtinId="9" hidden="1"/>
    <cellStyle name="Followed Hyperlink" xfId="16989" builtinId="9" hidden="1"/>
    <cellStyle name="Followed Hyperlink" xfId="16991" builtinId="9" hidden="1"/>
    <cellStyle name="Followed Hyperlink" xfId="16993" builtinId="9" hidden="1"/>
    <cellStyle name="Followed Hyperlink" xfId="16995" builtinId="9" hidden="1"/>
    <cellStyle name="Followed Hyperlink" xfId="16997" builtinId="9" hidden="1"/>
    <cellStyle name="Followed Hyperlink" xfId="16999" builtinId="9" hidden="1"/>
    <cellStyle name="Followed Hyperlink" xfId="17001" builtinId="9" hidden="1"/>
    <cellStyle name="Followed Hyperlink" xfId="17003" builtinId="9" hidden="1"/>
    <cellStyle name="Followed Hyperlink" xfId="17005" builtinId="9" hidden="1"/>
    <cellStyle name="Followed Hyperlink" xfId="17007" builtinId="9" hidden="1"/>
    <cellStyle name="Followed Hyperlink" xfId="17009" builtinId="9" hidden="1"/>
    <cellStyle name="Followed Hyperlink" xfId="17011" builtinId="9" hidden="1"/>
    <cellStyle name="Followed Hyperlink" xfId="17013" builtinId="9" hidden="1"/>
    <cellStyle name="Followed Hyperlink" xfId="17015" builtinId="9" hidden="1"/>
    <cellStyle name="Followed Hyperlink" xfId="17017" builtinId="9" hidden="1"/>
    <cellStyle name="Followed Hyperlink" xfId="17019" builtinId="9" hidden="1"/>
    <cellStyle name="Followed Hyperlink" xfId="17021" builtinId="9" hidden="1"/>
    <cellStyle name="Followed Hyperlink" xfId="17023" builtinId="9" hidden="1"/>
    <cellStyle name="Followed Hyperlink" xfId="17025" builtinId="9" hidden="1"/>
    <cellStyle name="Followed Hyperlink" xfId="17027" builtinId="9" hidden="1"/>
    <cellStyle name="Followed Hyperlink" xfId="17029" builtinId="9" hidden="1"/>
    <cellStyle name="Followed Hyperlink" xfId="17031" builtinId="9" hidden="1"/>
    <cellStyle name="Followed Hyperlink" xfId="17033" builtinId="9" hidden="1"/>
    <cellStyle name="Followed Hyperlink" xfId="17035" builtinId="9" hidden="1"/>
    <cellStyle name="Followed Hyperlink" xfId="17037" builtinId="9" hidden="1"/>
    <cellStyle name="Followed Hyperlink" xfId="17039" builtinId="9" hidden="1"/>
    <cellStyle name="Followed Hyperlink" xfId="17041" builtinId="9" hidden="1"/>
    <cellStyle name="Followed Hyperlink" xfId="17043" builtinId="9" hidden="1"/>
    <cellStyle name="Followed Hyperlink" xfId="17045" builtinId="9" hidden="1"/>
    <cellStyle name="Followed Hyperlink" xfId="17047" builtinId="9" hidden="1"/>
    <cellStyle name="Followed Hyperlink" xfId="17049" builtinId="9" hidden="1"/>
    <cellStyle name="Followed Hyperlink" xfId="17051" builtinId="9" hidden="1"/>
    <cellStyle name="Followed Hyperlink" xfId="17053" builtinId="9" hidden="1"/>
    <cellStyle name="Followed Hyperlink" xfId="17055" builtinId="9" hidden="1"/>
    <cellStyle name="Followed Hyperlink" xfId="17057" builtinId="9" hidden="1"/>
    <cellStyle name="Followed Hyperlink" xfId="17059" builtinId="9" hidden="1"/>
    <cellStyle name="Followed Hyperlink" xfId="17061" builtinId="9" hidden="1"/>
    <cellStyle name="Followed Hyperlink" xfId="17063" builtinId="9" hidden="1"/>
    <cellStyle name="Followed Hyperlink" xfId="17065" builtinId="9" hidden="1"/>
    <cellStyle name="Followed Hyperlink" xfId="17067" builtinId="9" hidden="1"/>
    <cellStyle name="Followed Hyperlink" xfId="17069" builtinId="9" hidden="1"/>
    <cellStyle name="Followed Hyperlink" xfId="17071" builtinId="9" hidden="1"/>
    <cellStyle name="Followed Hyperlink" xfId="17073" builtinId="9" hidden="1"/>
    <cellStyle name="Followed Hyperlink" xfId="17075" builtinId="9" hidden="1"/>
    <cellStyle name="Followed Hyperlink" xfId="17077" builtinId="9" hidden="1"/>
    <cellStyle name="Followed Hyperlink" xfId="17079" builtinId="9" hidden="1"/>
    <cellStyle name="Followed Hyperlink" xfId="17081" builtinId="9" hidden="1"/>
    <cellStyle name="Followed Hyperlink" xfId="17083" builtinId="9" hidden="1"/>
    <cellStyle name="Followed Hyperlink" xfId="17085" builtinId="9" hidden="1"/>
    <cellStyle name="Followed Hyperlink" xfId="17087" builtinId="9" hidden="1"/>
    <cellStyle name="Followed Hyperlink" xfId="17089" builtinId="9" hidden="1"/>
    <cellStyle name="Followed Hyperlink" xfId="17091" builtinId="9" hidden="1"/>
    <cellStyle name="Followed Hyperlink" xfId="17093" builtinId="9" hidden="1"/>
    <cellStyle name="Followed Hyperlink" xfId="17095" builtinId="9" hidden="1"/>
    <cellStyle name="Followed Hyperlink" xfId="17097" builtinId="9" hidden="1"/>
    <cellStyle name="Followed Hyperlink" xfId="17099" builtinId="9" hidden="1"/>
    <cellStyle name="Followed Hyperlink" xfId="17101" builtinId="9" hidden="1"/>
    <cellStyle name="Followed Hyperlink" xfId="17103" builtinId="9" hidden="1"/>
    <cellStyle name="Followed Hyperlink" xfId="17105" builtinId="9" hidden="1"/>
    <cellStyle name="Followed Hyperlink" xfId="17107" builtinId="9" hidden="1"/>
    <cellStyle name="Followed Hyperlink" xfId="17109" builtinId="9" hidden="1"/>
    <cellStyle name="Followed Hyperlink" xfId="17111" builtinId="9" hidden="1"/>
    <cellStyle name="Followed Hyperlink" xfId="17113" builtinId="9" hidden="1"/>
    <cellStyle name="Followed Hyperlink" xfId="17115" builtinId="9" hidden="1"/>
    <cellStyle name="Followed Hyperlink" xfId="17117" builtinId="9" hidden="1"/>
    <cellStyle name="Followed Hyperlink" xfId="17119" builtinId="9" hidden="1"/>
    <cellStyle name="Followed Hyperlink" xfId="17121" builtinId="9" hidden="1"/>
    <cellStyle name="Followed Hyperlink" xfId="17123" builtinId="9" hidden="1"/>
    <cellStyle name="Followed Hyperlink" xfId="17125" builtinId="9" hidden="1"/>
    <cellStyle name="Followed Hyperlink" xfId="17127" builtinId="9" hidden="1"/>
    <cellStyle name="Followed Hyperlink" xfId="17129" builtinId="9" hidden="1"/>
    <cellStyle name="Followed Hyperlink" xfId="17131" builtinId="9" hidden="1"/>
    <cellStyle name="Followed Hyperlink" xfId="17133" builtinId="9" hidden="1"/>
    <cellStyle name="Followed Hyperlink" xfId="17135" builtinId="9" hidden="1"/>
    <cellStyle name="Followed Hyperlink" xfId="17137" builtinId="9" hidden="1"/>
    <cellStyle name="Followed Hyperlink" xfId="17139" builtinId="9" hidden="1"/>
    <cellStyle name="Followed Hyperlink" xfId="17141" builtinId="9" hidden="1"/>
    <cellStyle name="Followed Hyperlink" xfId="17143" builtinId="9" hidden="1"/>
    <cellStyle name="Followed Hyperlink" xfId="17145" builtinId="9" hidden="1"/>
    <cellStyle name="Followed Hyperlink" xfId="17147" builtinId="9" hidden="1"/>
    <cellStyle name="Followed Hyperlink" xfId="17149" builtinId="9" hidden="1"/>
    <cellStyle name="Followed Hyperlink" xfId="17151" builtinId="9" hidden="1"/>
    <cellStyle name="Followed Hyperlink" xfId="17153" builtinId="9" hidden="1"/>
    <cellStyle name="Followed Hyperlink" xfId="17155" builtinId="9" hidden="1"/>
    <cellStyle name="Followed Hyperlink" xfId="17157" builtinId="9" hidden="1"/>
    <cellStyle name="Followed Hyperlink" xfId="17159" builtinId="9" hidden="1"/>
    <cellStyle name="Followed Hyperlink" xfId="17161" builtinId="9" hidden="1"/>
    <cellStyle name="Followed Hyperlink" xfId="17163" builtinId="9" hidden="1"/>
    <cellStyle name="Followed Hyperlink" xfId="17165" builtinId="9" hidden="1"/>
    <cellStyle name="Followed Hyperlink" xfId="17167" builtinId="9" hidden="1"/>
    <cellStyle name="Followed Hyperlink" xfId="17169" builtinId="9" hidden="1"/>
    <cellStyle name="Followed Hyperlink" xfId="17171" builtinId="9" hidden="1"/>
    <cellStyle name="Followed Hyperlink" xfId="17173" builtinId="9" hidden="1"/>
    <cellStyle name="Followed Hyperlink" xfId="17175" builtinId="9" hidden="1"/>
    <cellStyle name="Followed Hyperlink" xfId="17177" builtinId="9" hidden="1"/>
    <cellStyle name="Followed Hyperlink" xfId="17179" builtinId="9" hidden="1"/>
    <cellStyle name="Followed Hyperlink" xfId="17181" builtinId="9" hidden="1"/>
    <cellStyle name="Followed Hyperlink" xfId="17183" builtinId="9" hidden="1"/>
    <cellStyle name="Followed Hyperlink" xfId="17185" builtinId="9" hidden="1"/>
    <cellStyle name="Followed Hyperlink" xfId="17187" builtinId="9" hidden="1"/>
    <cellStyle name="Followed Hyperlink" xfId="17189" builtinId="9" hidden="1"/>
    <cellStyle name="Followed Hyperlink" xfId="17191" builtinId="9" hidden="1"/>
    <cellStyle name="Followed Hyperlink" xfId="17193" builtinId="9" hidden="1"/>
    <cellStyle name="Followed Hyperlink" xfId="17195" builtinId="9" hidden="1"/>
    <cellStyle name="Followed Hyperlink" xfId="17197" builtinId="9" hidden="1"/>
    <cellStyle name="Followed Hyperlink" xfId="17199" builtinId="9" hidden="1"/>
    <cellStyle name="Followed Hyperlink" xfId="17201" builtinId="9" hidden="1"/>
    <cellStyle name="Followed Hyperlink" xfId="17203" builtinId="9" hidden="1"/>
    <cellStyle name="Followed Hyperlink" xfId="17205" builtinId="9" hidden="1"/>
    <cellStyle name="Followed Hyperlink" xfId="17207" builtinId="9" hidden="1"/>
    <cellStyle name="Followed Hyperlink" xfId="17209" builtinId="9" hidden="1"/>
    <cellStyle name="Followed Hyperlink" xfId="17211" builtinId="9" hidden="1"/>
    <cellStyle name="Followed Hyperlink" xfId="17213" builtinId="9" hidden="1"/>
    <cellStyle name="Followed Hyperlink" xfId="17215" builtinId="9" hidden="1"/>
    <cellStyle name="Followed Hyperlink" xfId="17217" builtinId="9" hidden="1"/>
    <cellStyle name="Followed Hyperlink" xfId="17219" builtinId="9" hidden="1"/>
    <cellStyle name="Followed Hyperlink" xfId="17221" builtinId="9" hidden="1"/>
    <cellStyle name="Followed Hyperlink" xfId="17223" builtinId="9" hidden="1"/>
    <cellStyle name="Followed Hyperlink" xfId="17225" builtinId="9" hidden="1"/>
    <cellStyle name="Followed Hyperlink" xfId="17227" builtinId="9" hidden="1"/>
    <cellStyle name="Followed Hyperlink" xfId="17229" builtinId="9" hidden="1"/>
    <cellStyle name="Followed Hyperlink" xfId="17231" builtinId="9" hidden="1"/>
    <cellStyle name="Followed Hyperlink" xfId="17233" builtinId="9" hidden="1"/>
    <cellStyle name="Followed Hyperlink" xfId="17235" builtinId="9" hidden="1"/>
    <cellStyle name="Followed Hyperlink" xfId="17237" builtinId="9" hidden="1"/>
    <cellStyle name="Followed Hyperlink" xfId="17239" builtinId="9" hidden="1"/>
    <cellStyle name="Followed Hyperlink" xfId="17241" builtinId="9" hidden="1"/>
    <cellStyle name="Followed Hyperlink" xfId="17243" builtinId="9" hidden="1"/>
    <cellStyle name="Followed Hyperlink" xfId="17245" builtinId="9" hidden="1"/>
    <cellStyle name="Followed Hyperlink" xfId="17247" builtinId="9" hidden="1"/>
    <cellStyle name="Followed Hyperlink" xfId="17249" builtinId="9" hidden="1"/>
    <cellStyle name="Followed Hyperlink" xfId="17251" builtinId="9" hidden="1"/>
    <cellStyle name="Followed Hyperlink" xfId="17253" builtinId="9" hidden="1"/>
    <cellStyle name="Followed Hyperlink" xfId="17255" builtinId="9" hidden="1"/>
    <cellStyle name="Followed Hyperlink" xfId="17257" builtinId="9" hidden="1"/>
    <cellStyle name="Followed Hyperlink" xfId="17259" builtinId="9" hidden="1"/>
    <cellStyle name="Followed Hyperlink" xfId="17261" builtinId="9" hidden="1"/>
    <cellStyle name="Followed Hyperlink" xfId="17263" builtinId="9" hidden="1"/>
    <cellStyle name="Followed Hyperlink" xfId="17265" builtinId="9" hidden="1"/>
    <cellStyle name="Followed Hyperlink" xfId="17267" builtinId="9" hidden="1"/>
    <cellStyle name="Followed Hyperlink" xfId="17269" builtinId="9" hidden="1"/>
    <cellStyle name="Followed Hyperlink" xfId="17271" builtinId="9" hidden="1"/>
    <cellStyle name="Followed Hyperlink" xfId="17273" builtinId="9" hidden="1"/>
    <cellStyle name="Followed Hyperlink" xfId="17275" builtinId="9" hidden="1"/>
    <cellStyle name="Followed Hyperlink" xfId="17277" builtinId="9" hidden="1"/>
    <cellStyle name="Followed Hyperlink" xfId="17279" builtinId="9" hidden="1"/>
    <cellStyle name="Followed Hyperlink" xfId="17281" builtinId="9" hidden="1"/>
    <cellStyle name="Followed Hyperlink" xfId="17283" builtinId="9" hidden="1"/>
    <cellStyle name="Followed Hyperlink" xfId="17285" builtinId="9" hidden="1"/>
    <cellStyle name="Followed Hyperlink" xfId="17287" builtinId="9" hidden="1"/>
    <cellStyle name="Followed Hyperlink" xfId="17289" builtinId="9" hidden="1"/>
    <cellStyle name="Followed Hyperlink" xfId="17291" builtinId="9" hidden="1"/>
    <cellStyle name="Followed Hyperlink" xfId="17293" builtinId="9" hidden="1"/>
    <cellStyle name="Followed Hyperlink" xfId="17295" builtinId="9" hidden="1"/>
    <cellStyle name="Followed Hyperlink" xfId="17297" builtinId="9" hidden="1"/>
    <cellStyle name="Followed Hyperlink" xfId="17299" builtinId="9" hidden="1"/>
    <cellStyle name="Followed Hyperlink" xfId="17301" builtinId="9" hidden="1"/>
    <cellStyle name="Followed Hyperlink" xfId="17303" builtinId="9" hidden="1"/>
    <cellStyle name="Followed Hyperlink" xfId="17305" builtinId="9" hidden="1"/>
    <cellStyle name="Followed Hyperlink" xfId="17307" builtinId="9" hidden="1"/>
    <cellStyle name="Followed Hyperlink" xfId="17309" builtinId="9" hidden="1"/>
    <cellStyle name="Followed Hyperlink" xfId="17311" builtinId="9" hidden="1"/>
    <cellStyle name="Followed Hyperlink" xfId="17313" builtinId="9" hidden="1"/>
    <cellStyle name="Followed Hyperlink" xfId="17315" builtinId="9" hidden="1"/>
    <cellStyle name="Followed Hyperlink" xfId="17317" builtinId="9" hidden="1"/>
    <cellStyle name="Followed Hyperlink" xfId="17319" builtinId="9" hidden="1"/>
    <cellStyle name="Followed Hyperlink" xfId="17321" builtinId="9" hidden="1"/>
    <cellStyle name="Followed Hyperlink" xfId="17323" builtinId="9" hidden="1"/>
    <cellStyle name="Followed Hyperlink" xfId="17325" builtinId="9" hidden="1"/>
    <cellStyle name="Followed Hyperlink" xfId="17327" builtinId="9" hidden="1"/>
    <cellStyle name="Followed Hyperlink" xfId="17329" builtinId="9" hidden="1"/>
    <cellStyle name="Followed Hyperlink" xfId="17331" builtinId="9" hidden="1"/>
    <cellStyle name="Followed Hyperlink" xfId="17333" builtinId="9" hidden="1"/>
    <cellStyle name="Followed Hyperlink" xfId="17335" builtinId="9" hidden="1"/>
    <cellStyle name="Followed Hyperlink" xfId="17337" builtinId="9" hidden="1"/>
    <cellStyle name="Followed Hyperlink" xfId="17339" builtinId="9" hidden="1"/>
    <cellStyle name="Followed Hyperlink" xfId="17341" builtinId="9" hidden="1"/>
    <cellStyle name="Followed Hyperlink" xfId="17343" builtinId="9" hidden="1"/>
    <cellStyle name="Followed Hyperlink" xfId="17347" builtinId="9" hidden="1"/>
    <cellStyle name="Followed Hyperlink" xfId="17349" builtinId="9" hidden="1"/>
    <cellStyle name="Followed Hyperlink" xfId="17351" builtinId="9" hidden="1"/>
    <cellStyle name="Followed Hyperlink" xfId="17353" builtinId="9" hidden="1"/>
    <cellStyle name="Followed Hyperlink" xfId="17355" builtinId="9" hidden="1"/>
    <cellStyle name="Followed Hyperlink" xfId="17357" builtinId="9" hidden="1"/>
    <cellStyle name="Followed Hyperlink" xfId="17359" builtinId="9" hidden="1"/>
    <cellStyle name="Followed Hyperlink" xfId="17361" builtinId="9" hidden="1"/>
    <cellStyle name="Followed Hyperlink" xfId="17363" builtinId="9" hidden="1"/>
    <cellStyle name="Followed Hyperlink" xfId="17365" builtinId="9" hidden="1"/>
    <cellStyle name="Followed Hyperlink" xfId="17367" builtinId="9" hidden="1"/>
    <cellStyle name="Followed Hyperlink" xfId="17369" builtinId="9" hidden="1"/>
    <cellStyle name="Followed Hyperlink" xfId="17371" builtinId="9" hidden="1"/>
    <cellStyle name="Followed Hyperlink" xfId="17373" builtinId="9" hidden="1"/>
    <cellStyle name="Followed Hyperlink" xfId="17375" builtinId="9" hidden="1"/>
    <cellStyle name="Followed Hyperlink" xfId="17377" builtinId="9" hidden="1"/>
    <cellStyle name="Followed Hyperlink" xfId="17379" builtinId="9" hidden="1"/>
    <cellStyle name="Followed Hyperlink" xfId="17381" builtinId="9" hidden="1"/>
    <cellStyle name="Followed Hyperlink" xfId="17383" builtinId="9" hidden="1"/>
    <cellStyle name="Followed Hyperlink" xfId="17385" builtinId="9" hidden="1"/>
    <cellStyle name="Followed Hyperlink" xfId="17387" builtinId="9" hidden="1"/>
    <cellStyle name="Followed Hyperlink" xfId="17389" builtinId="9" hidden="1"/>
    <cellStyle name="Followed Hyperlink" xfId="17391" builtinId="9" hidden="1"/>
    <cellStyle name="Followed Hyperlink" xfId="17393" builtinId="9" hidden="1"/>
    <cellStyle name="Followed Hyperlink" xfId="17395" builtinId="9" hidden="1"/>
    <cellStyle name="Followed Hyperlink" xfId="17397" builtinId="9" hidden="1"/>
    <cellStyle name="Followed Hyperlink" xfId="17399" builtinId="9" hidden="1"/>
    <cellStyle name="Followed Hyperlink" xfId="17401" builtinId="9" hidden="1"/>
    <cellStyle name="Followed Hyperlink" xfId="17403" builtinId="9" hidden="1"/>
    <cellStyle name="Followed Hyperlink" xfId="17405" builtinId="9" hidden="1"/>
    <cellStyle name="Followed Hyperlink" xfId="17407" builtinId="9" hidden="1"/>
    <cellStyle name="Followed Hyperlink" xfId="17409" builtinId="9" hidden="1"/>
    <cellStyle name="Followed Hyperlink" xfId="17411" builtinId="9" hidden="1"/>
    <cellStyle name="Followed Hyperlink" xfId="17413" builtinId="9" hidden="1"/>
    <cellStyle name="Followed Hyperlink" xfId="17415" builtinId="9" hidden="1"/>
    <cellStyle name="Followed Hyperlink" xfId="17417" builtinId="9" hidden="1"/>
    <cellStyle name="Followed Hyperlink" xfId="17419" builtinId="9" hidden="1"/>
    <cellStyle name="Followed Hyperlink" xfId="17421" builtinId="9" hidden="1"/>
    <cellStyle name="Followed Hyperlink" xfId="17423" builtinId="9" hidden="1"/>
    <cellStyle name="Followed Hyperlink" xfId="17425" builtinId="9" hidden="1"/>
    <cellStyle name="Followed Hyperlink" xfId="17427" builtinId="9" hidden="1"/>
    <cellStyle name="Followed Hyperlink" xfId="17429" builtinId="9" hidden="1"/>
    <cellStyle name="Followed Hyperlink" xfId="17431" builtinId="9" hidden="1"/>
    <cellStyle name="Followed Hyperlink" xfId="17433" builtinId="9" hidden="1"/>
    <cellStyle name="Followed Hyperlink" xfId="17435" builtinId="9" hidden="1"/>
    <cellStyle name="Followed Hyperlink" xfId="17437" builtinId="9" hidden="1"/>
    <cellStyle name="Followed Hyperlink" xfId="17439" builtinId="9" hidden="1"/>
    <cellStyle name="Followed Hyperlink" xfId="17441" builtinId="9" hidden="1"/>
    <cellStyle name="Followed Hyperlink" xfId="17443" builtinId="9" hidden="1"/>
    <cellStyle name="Followed Hyperlink" xfId="17445" builtinId="9" hidden="1"/>
    <cellStyle name="Followed Hyperlink" xfId="17447" builtinId="9" hidden="1"/>
    <cellStyle name="Followed Hyperlink" xfId="17449" builtinId="9" hidden="1"/>
    <cellStyle name="Followed Hyperlink" xfId="17451" builtinId="9" hidden="1"/>
    <cellStyle name="Followed Hyperlink" xfId="17454" builtinId="9" hidden="1"/>
    <cellStyle name="Followed Hyperlink" xfId="17456" builtinId="9" hidden="1"/>
    <cellStyle name="Followed Hyperlink" xfId="17458" builtinId="9" hidden="1"/>
    <cellStyle name="Followed Hyperlink" xfId="17460" builtinId="9" hidden="1"/>
    <cellStyle name="Followed Hyperlink" xfId="17462" builtinId="9" hidden="1"/>
    <cellStyle name="Followed Hyperlink" xfId="17464" builtinId="9" hidden="1"/>
    <cellStyle name="Followed Hyperlink" xfId="17466" builtinId="9" hidden="1"/>
    <cellStyle name="Followed Hyperlink" xfId="17468" builtinId="9" hidden="1"/>
    <cellStyle name="Followed Hyperlink" xfId="17470" builtinId="9" hidden="1"/>
    <cellStyle name="Followed Hyperlink" xfId="17472" builtinId="9" hidden="1"/>
    <cellStyle name="Followed Hyperlink" xfId="17474" builtinId="9" hidden="1"/>
    <cellStyle name="Followed Hyperlink" xfId="17476" builtinId="9" hidden="1"/>
    <cellStyle name="Followed Hyperlink" xfId="17478" builtinId="9" hidden="1"/>
    <cellStyle name="Followed Hyperlink" xfId="17480" builtinId="9" hidden="1"/>
    <cellStyle name="Followed Hyperlink" xfId="17482" builtinId="9" hidden="1"/>
    <cellStyle name="Followed Hyperlink" xfId="17484" builtinId="9" hidden="1"/>
    <cellStyle name="Followed Hyperlink" xfId="17486" builtinId="9" hidden="1"/>
    <cellStyle name="Followed Hyperlink" xfId="17488" builtinId="9" hidden="1"/>
    <cellStyle name="Followed Hyperlink" xfId="17490" builtinId="9" hidden="1"/>
    <cellStyle name="Followed Hyperlink" xfId="17492" builtinId="9" hidden="1"/>
    <cellStyle name="Followed Hyperlink" xfId="17494" builtinId="9" hidden="1"/>
    <cellStyle name="Followed Hyperlink" xfId="17496" builtinId="9" hidden="1"/>
    <cellStyle name="Followed Hyperlink" xfId="17498" builtinId="9" hidden="1"/>
    <cellStyle name="Followed Hyperlink" xfId="17500" builtinId="9" hidden="1"/>
    <cellStyle name="Followed Hyperlink" xfId="17502" builtinId="9" hidden="1"/>
    <cellStyle name="Followed Hyperlink" xfId="17504" builtinId="9" hidden="1"/>
    <cellStyle name="Followed Hyperlink" xfId="17506" builtinId="9" hidden="1"/>
    <cellStyle name="Followed Hyperlink" xfId="17508" builtinId="9" hidden="1"/>
    <cellStyle name="Followed Hyperlink" xfId="17510" builtinId="9" hidden="1"/>
    <cellStyle name="Followed Hyperlink" xfId="17512" builtinId="9" hidden="1"/>
    <cellStyle name="Followed Hyperlink" xfId="17514" builtinId="9" hidden="1"/>
    <cellStyle name="Followed Hyperlink" xfId="17516" builtinId="9" hidden="1"/>
    <cellStyle name="Followed Hyperlink" xfId="17518" builtinId="9" hidden="1"/>
    <cellStyle name="Followed Hyperlink" xfId="17520" builtinId="9" hidden="1"/>
    <cellStyle name="Followed Hyperlink" xfId="17522" builtinId="9" hidden="1"/>
    <cellStyle name="Followed Hyperlink" xfId="17523" builtinId="9" hidden="1"/>
    <cellStyle name="Followed Hyperlink" xfId="17524" builtinId="9" hidden="1"/>
    <cellStyle name="Followed Hyperlink" xfId="17525" builtinId="9" hidden="1"/>
    <cellStyle name="Followed Hyperlink" xfId="17526" builtinId="9" hidden="1"/>
    <cellStyle name="Followed Hyperlink" xfId="17527" builtinId="9" hidden="1"/>
    <cellStyle name="Followed Hyperlink" xfId="17528" builtinId="9" hidden="1"/>
    <cellStyle name="Followed Hyperlink" xfId="17529" builtinId="9" hidden="1"/>
    <cellStyle name="Followed Hyperlink" xfId="17530" builtinId="9" hidden="1"/>
    <cellStyle name="Followed Hyperlink" xfId="17531" builtinId="9" hidden="1"/>
    <cellStyle name="Followed Hyperlink" xfId="17532" builtinId="9" hidden="1"/>
    <cellStyle name="Followed Hyperlink" xfId="17533" builtinId="9" hidden="1"/>
    <cellStyle name="Followed Hyperlink" xfId="17534" builtinId="9" hidden="1"/>
    <cellStyle name="Followed Hyperlink" xfId="17535" builtinId="9" hidden="1"/>
    <cellStyle name="Followed Hyperlink" xfId="17536" builtinId="9" hidden="1"/>
    <cellStyle name="Followed Hyperlink" xfId="17537" builtinId="9" hidden="1"/>
    <cellStyle name="Followed Hyperlink" xfId="17538" builtinId="9" hidden="1"/>
    <cellStyle name="Followed Hyperlink" xfId="17539" builtinId="9" hidden="1"/>
    <cellStyle name="Followed Hyperlink" xfId="17540" builtinId="9" hidden="1"/>
    <cellStyle name="Followed Hyperlink" xfId="17541" builtinId="9" hidden="1"/>
    <cellStyle name="Followed Hyperlink" xfId="17542" builtinId="9" hidden="1"/>
    <cellStyle name="Followed Hyperlink" xfId="17543" builtinId="9" hidden="1"/>
    <cellStyle name="Followed Hyperlink" xfId="17544" builtinId="9" hidden="1"/>
    <cellStyle name="Followed Hyperlink" xfId="17545" builtinId="9" hidden="1"/>
    <cellStyle name="Followed Hyperlink" xfId="17546" builtinId="9" hidden="1"/>
    <cellStyle name="Followed Hyperlink" xfId="17547" builtinId="9" hidden="1"/>
    <cellStyle name="Followed Hyperlink" xfId="17548" builtinId="9" hidden="1"/>
    <cellStyle name="Followed Hyperlink" xfId="17549" builtinId="9" hidden="1"/>
    <cellStyle name="Followed Hyperlink" xfId="17550" builtinId="9" hidden="1"/>
    <cellStyle name="Followed Hyperlink" xfId="17551" builtinId="9" hidden="1"/>
    <cellStyle name="Followed Hyperlink" xfId="17552" builtinId="9" hidden="1"/>
    <cellStyle name="Followed Hyperlink" xfId="17553" builtinId="9" hidden="1"/>
    <cellStyle name="Followed Hyperlink" xfId="17554" builtinId="9" hidden="1"/>
    <cellStyle name="Followed Hyperlink" xfId="17555" builtinId="9" hidden="1"/>
    <cellStyle name="Followed Hyperlink" xfId="17556" builtinId="9" hidden="1"/>
    <cellStyle name="Followed Hyperlink" xfId="17557" builtinId="9" hidden="1"/>
    <cellStyle name="Followed Hyperlink" xfId="17558" builtinId="9" hidden="1"/>
    <cellStyle name="Followed Hyperlink" xfId="17559" builtinId="9" hidden="1"/>
    <cellStyle name="Followed Hyperlink" xfId="17560" builtinId="9" hidden="1"/>
    <cellStyle name="Followed Hyperlink" xfId="17561" builtinId="9" hidden="1"/>
    <cellStyle name="Followed Hyperlink" xfId="17562" builtinId="9" hidden="1"/>
    <cellStyle name="Followed Hyperlink" xfId="17563" builtinId="9" hidden="1"/>
    <cellStyle name="Followed Hyperlink" xfId="17564" builtinId="9" hidden="1"/>
    <cellStyle name="Followed Hyperlink" xfId="17565" builtinId="9" hidden="1"/>
    <cellStyle name="Followed Hyperlink" xfId="17566" builtinId="9" hidden="1"/>
    <cellStyle name="Followed Hyperlink" xfId="17567" builtinId="9" hidden="1"/>
    <cellStyle name="Followed Hyperlink" xfId="17568" builtinId="9" hidden="1"/>
    <cellStyle name="Followed Hyperlink" xfId="17569" builtinId="9" hidden="1"/>
    <cellStyle name="Followed Hyperlink" xfId="17570" builtinId="9" hidden="1"/>
    <cellStyle name="Followed Hyperlink" xfId="17571" builtinId="9" hidden="1"/>
    <cellStyle name="Followed Hyperlink" xfId="17572" builtinId="9" hidden="1"/>
    <cellStyle name="Followed Hyperlink" xfId="17573" builtinId="9" hidden="1"/>
    <cellStyle name="Followed Hyperlink" xfId="17574" builtinId="9" hidden="1"/>
    <cellStyle name="Followed Hyperlink" xfId="17575" builtinId="9" hidden="1"/>
    <cellStyle name="Followed Hyperlink" xfId="17576" builtinId="9" hidden="1"/>
    <cellStyle name="Followed Hyperlink" xfId="17577" builtinId="9" hidden="1"/>
    <cellStyle name="Followed Hyperlink" xfId="17578" builtinId="9" hidden="1"/>
    <cellStyle name="Followed Hyperlink" xfId="17579" builtinId="9" hidden="1"/>
    <cellStyle name="Followed Hyperlink" xfId="17580" builtinId="9" hidden="1"/>
    <cellStyle name="Followed Hyperlink" xfId="17581" builtinId="9" hidden="1"/>
    <cellStyle name="Followed Hyperlink" xfId="17582" builtinId="9" hidden="1"/>
    <cellStyle name="Followed Hyperlink" xfId="17583" builtinId="9" hidden="1"/>
    <cellStyle name="Followed Hyperlink" xfId="17584" builtinId="9" hidden="1"/>
    <cellStyle name="Followed Hyperlink" xfId="17585" builtinId="9" hidden="1"/>
    <cellStyle name="Followed Hyperlink" xfId="17586" builtinId="9" hidden="1"/>
    <cellStyle name="Followed Hyperlink" xfId="17587" builtinId="9" hidden="1"/>
    <cellStyle name="Followed Hyperlink" xfId="17588" builtinId="9" hidden="1"/>
    <cellStyle name="Followed Hyperlink" xfId="17589" builtinId="9" hidden="1"/>
    <cellStyle name="Followed Hyperlink" xfId="17590" builtinId="9" hidden="1"/>
    <cellStyle name="Followed Hyperlink" xfId="17591" builtinId="9" hidden="1"/>
    <cellStyle name="Followed Hyperlink" xfId="17592" builtinId="9" hidden="1"/>
    <cellStyle name="Followed Hyperlink" xfId="17593" builtinId="9" hidden="1"/>
    <cellStyle name="Followed Hyperlink" xfId="17594" builtinId="9" hidden="1"/>
    <cellStyle name="Followed Hyperlink" xfId="17595" builtinId="9" hidden="1"/>
    <cellStyle name="Followed Hyperlink" xfId="17596" builtinId="9" hidden="1"/>
    <cellStyle name="Followed Hyperlink" xfId="17597" builtinId="9" hidden="1"/>
    <cellStyle name="Followed Hyperlink" xfId="17598" builtinId="9" hidden="1"/>
    <cellStyle name="Followed Hyperlink" xfId="17599" builtinId="9" hidden="1"/>
    <cellStyle name="Followed Hyperlink" xfId="17600" builtinId="9" hidden="1"/>
    <cellStyle name="Followed Hyperlink" xfId="17601" builtinId="9" hidden="1"/>
    <cellStyle name="Followed Hyperlink" xfId="17602" builtinId="9" hidden="1"/>
    <cellStyle name="Followed Hyperlink" xfId="17603" builtinId="9" hidden="1"/>
    <cellStyle name="Followed Hyperlink" xfId="17604" builtinId="9" hidden="1"/>
    <cellStyle name="Followed Hyperlink" xfId="17605" builtinId="9" hidden="1"/>
    <cellStyle name="Followed Hyperlink" xfId="17606" builtinId="9" hidden="1"/>
    <cellStyle name="Followed Hyperlink" xfId="17607" builtinId="9" hidden="1"/>
    <cellStyle name="Followed Hyperlink" xfId="17608" builtinId="9" hidden="1"/>
    <cellStyle name="Followed Hyperlink" xfId="17609" builtinId="9" hidden="1"/>
    <cellStyle name="Followed Hyperlink" xfId="17610" builtinId="9" hidden="1"/>
    <cellStyle name="Followed Hyperlink" xfId="17611" builtinId="9" hidden="1"/>
    <cellStyle name="Followed Hyperlink" xfId="17612" builtinId="9" hidden="1"/>
    <cellStyle name="Followed Hyperlink" xfId="17613" builtinId="9" hidden="1"/>
    <cellStyle name="Followed Hyperlink" xfId="17614" builtinId="9" hidden="1"/>
    <cellStyle name="Followed Hyperlink" xfId="17615" builtinId="9" hidden="1"/>
    <cellStyle name="Followed Hyperlink" xfId="17616" builtinId="9" hidden="1"/>
    <cellStyle name="Followed Hyperlink" xfId="17617" builtinId="9" hidden="1"/>
    <cellStyle name="Followed Hyperlink" xfId="17618" builtinId="9" hidden="1"/>
    <cellStyle name="Followed Hyperlink" xfId="17619" builtinId="9" hidden="1"/>
    <cellStyle name="Followed Hyperlink" xfId="17620" builtinId="9" hidden="1"/>
    <cellStyle name="Followed Hyperlink" xfId="17621" builtinId="9" hidden="1"/>
    <cellStyle name="Followed Hyperlink" xfId="17622" builtinId="9" hidden="1"/>
    <cellStyle name="Followed Hyperlink" xfId="17623" builtinId="9" hidden="1"/>
    <cellStyle name="Followed Hyperlink" xfId="17624" builtinId="9" hidden="1"/>
    <cellStyle name="Followed Hyperlink" xfId="17625" builtinId="9" hidden="1"/>
    <cellStyle name="Followed Hyperlink" xfId="17626" builtinId="9" hidden="1"/>
    <cellStyle name="Followed Hyperlink" xfId="17627" builtinId="9" hidden="1"/>
    <cellStyle name="Followed Hyperlink" xfId="17628" builtinId="9" hidden="1"/>
    <cellStyle name="Followed Hyperlink" xfId="17629" builtinId="9" hidden="1"/>
    <cellStyle name="Followed Hyperlink" xfId="17630" builtinId="9" hidden="1"/>
    <cellStyle name="Followed Hyperlink" xfId="17631" builtinId="9" hidden="1"/>
    <cellStyle name="Followed Hyperlink" xfId="17632" builtinId="9" hidden="1"/>
    <cellStyle name="Followed Hyperlink" xfId="17633" builtinId="9" hidden="1"/>
    <cellStyle name="Followed Hyperlink" xfId="17634" builtinId="9" hidden="1"/>
    <cellStyle name="Followed Hyperlink" xfId="17635" builtinId="9" hidden="1"/>
    <cellStyle name="Followed Hyperlink" xfId="17636" builtinId="9" hidden="1"/>
    <cellStyle name="Followed Hyperlink" xfId="17637" builtinId="9" hidden="1"/>
    <cellStyle name="Followed Hyperlink" xfId="17638" builtinId="9" hidden="1"/>
    <cellStyle name="Followed Hyperlink" xfId="17639" builtinId="9" hidden="1"/>
    <cellStyle name="Followed Hyperlink" xfId="17640" builtinId="9" hidden="1"/>
    <cellStyle name="Followed Hyperlink" xfId="17641" builtinId="9" hidden="1"/>
    <cellStyle name="Followed Hyperlink" xfId="17642" builtinId="9" hidden="1"/>
    <cellStyle name="Followed Hyperlink" xfId="17643" builtinId="9" hidden="1"/>
    <cellStyle name="Followed Hyperlink" xfId="17644" builtinId="9" hidden="1"/>
    <cellStyle name="Followed Hyperlink" xfId="17645" builtinId="9" hidden="1"/>
    <cellStyle name="Followed Hyperlink" xfId="17646" builtinId="9" hidden="1"/>
    <cellStyle name="Followed Hyperlink" xfId="17647" builtinId="9" hidden="1"/>
    <cellStyle name="Followed Hyperlink" xfId="17648" builtinId="9" hidden="1"/>
    <cellStyle name="Followed Hyperlink" xfId="17649" builtinId="9" hidden="1"/>
    <cellStyle name="Followed Hyperlink" xfId="17650" builtinId="9" hidden="1"/>
    <cellStyle name="Followed Hyperlink" xfId="17651" builtinId="9" hidden="1"/>
    <cellStyle name="Followed Hyperlink" xfId="17652" builtinId="9" hidden="1"/>
    <cellStyle name="Followed Hyperlink" xfId="17653" builtinId="9" hidden="1"/>
    <cellStyle name="Followed Hyperlink" xfId="17654" builtinId="9" hidden="1"/>
    <cellStyle name="Followed Hyperlink" xfId="17655" builtinId="9" hidden="1"/>
    <cellStyle name="Followed Hyperlink" xfId="17656" builtinId="9" hidden="1"/>
    <cellStyle name="Followed Hyperlink" xfId="17657" builtinId="9" hidden="1"/>
    <cellStyle name="Followed Hyperlink" xfId="17658" builtinId="9" hidden="1"/>
    <cellStyle name="Followed Hyperlink" xfId="17659" builtinId="9" hidden="1"/>
    <cellStyle name="Followed Hyperlink" xfId="17660" builtinId="9" hidden="1"/>
    <cellStyle name="Followed Hyperlink" xfId="17661" builtinId="9" hidden="1"/>
    <cellStyle name="Followed Hyperlink" xfId="17662" builtinId="9" hidden="1"/>
    <cellStyle name="Followed Hyperlink" xfId="17663" builtinId="9" hidden="1"/>
    <cellStyle name="Followed Hyperlink" xfId="17664" builtinId="9" hidden="1"/>
    <cellStyle name="Followed Hyperlink" xfId="17665" builtinId="9" hidden="1"/>
    <cellStyle name="Followed Hyperlink" xfId="17666" builtinId="9" hidden="1"/>
    <cellStyle name="Followed Hyperlink" xfId="17667" builtinId="9" hidden="1"/>
    <cellStyle name="Followed Hyperlink" xfId="17668" builtinId="9" hidden="1"/>
    <cellStyle name="Followed Hyperlink" xfId="17669" builtinId="9" hidden="1"/>
    <cellStyle name="Followed Hyperlink" xfId="17670" builtinId="9" hidden="1"/>
    <cellStyle name="Followed Hyperlink" xfId="17671" builtinId="9" hidden="1"/>
    <cellStyle name="Followed Hyperlink" xfId="17672" builtinId="9" hidden="1"/>
    <cellStyle name="Followed Hyperlink" xfId="17673" builtinId="9" hidden="1"/>
    <cellStyle name="Followed Hyperlink" xfId="17674" builtinId="9" hidden="1"/>
    <cellStyle name="Followed Hyperlink" xfId="17675" builtinId="9" hidden="1"/>
    <cellStyle name="Followed Hyperlink" xfId="17676" builtinId="9" hidden="1"/>
    <cellStyle name="Followed Hyperlink" xfId="17677" builtinId="9" hidden="1"/>
    <cellStyle name="Followed Hyperlink" xfId="17678" builtinId="9" hidden="1"/>
    <cellStyle name="Followed Hyperlink" xfId="17679" builtinId="9" hidden="1"/>
    <cellStyle name="Followed Hyperlink" xfId="17680" builtinId="9" hidden="1"/>
    <cellStyle name="Followed Hyperlink" xfId="17681" builtinId="9" hidden="1"/>
    <cellStyle name="Followed Hyperlink" xfId="17682" builtinId="9" hidden="1"/>
    <cellStyle name="Followed Hyperlink" xfId="17683" builtinId="9" hidden="1"/>
    <cellStyle name="Followed Hyperlink" xfId="17684" builtinId="9" hidden="1"/>
    <cellStyle name="Followed Hyperlink" xfId="17685" builtinId="9" hidden="1"/>
    <cellStyle name="Followed Hyperlink" xfId="16700" builtinId="9" hidden="1"/>
    <cellStyle name="Followed Hyperlink" xfId="17345" builtinId="9" hidden="1"/>
    <cellStyle name="Followed Hyperlink" xfId="17687" builtinId="9" hidden="1"/>
    <cellStyle name="Followed Hyperlink" xfId="17689" builtinId="9" hidden="1"/>
    <cellStyle name="Followed Hyperlink" xfId="17691" builtinId="9" hidden="1"/>
    <cellStyle name="Followed Hyperlink" xfId="17693" builtinId="9" hidden="1"/>
    <cellStyle name="Followed Hyperlink" xfId="17695" builtinId="9" hidden="1"/>
    <cellStyle name="Followed Hyperlink" xfId="17697" builtinId="9" hidden="1"/>
    <cellStyle name="Followed Hyperlink" xfId="17699" builtinId="9" hidden="1"/>
    <cellStyle name="Followed Hyperlink" xfId="17701" builtinId="9" hidden="1"/>
    <cellStyle name="Followed Hyperlink" xfId="17703" builtinId="9" hidden="1"/>
    <cellStyle name="Followed Hyperlink" xfId="17705" builtinId="9" hidden="1"/>
    <cellStyle name="Followed Hyperlink" xfId="17707" builtinId="9" hidden="1"/>
    <cellStyle name="Followed Hyperlink" xfId="17709" builtinId="9" hidden="1"/>
    <cellStyle name="Followed Hyperlink" xfId="17711" builtinId="9" hidden="1"/>
    <cellStyle name="Followed Hyperlink" xfId="17713" builtinId="9" hidden="1"/>
    <cellStyle name="Followed Hyperlink" xfId="17715" builtinId="9" hidden="1"/>
    <cellStyle name="Followed Hyperlink" xfId="17717" builtinId="9" hidden="1"/>
    <cellStyle name="Followed Hyperlink" xfId="17719" builtinId="9" hidden="1"/>
    <cellStyle name="Followed Hyperlink" xfId="17721" builtinId="9" hidden="1"/>
    <cellStyle name="Followed Hyperlink" xfId="17723" builtinId="9" hidden="1"/>
    <cellStyle name="Followed Hyperlink" xfId="17725" builtinId="9" hidden="1"/>
    <cellStyle name="Followed Hyperlink" xfId="17727" builtinId="9" hidden="1"/>
    <cellStyle name="Followed Hyperlink" xfId="17729" builtinId="9" hidden="1"/>
    <cellStyle name="Followed Hyperlink" xfId="17731" builtinId="9" hidden="1"/>
    <cellStyle name="Followed Hyperlink" xfId="17733" builtinId="9" hidden="1"/>
    <cellStyle name="Followed Hyperlink" xfId="17735" builtinId="9" hidden="1"/>
    <cellStyle name="Followed Hyperlink" xfId="17737" builtinId="9" hidden="1"/>
    <cellStyle name="Followed Hyperlink" xfId="17739" builtinId="9" hidden="1"/>
    <cellStyle name="Followed Hyperlink" xfId="17741" builtinId="9" hidden="1"/>
    <cellStyle name="Followed Hyperlink" xfId="17743" builtinId="9" hidden="1"/>
    <cellStyle name="Followed Hyperlink" xfId="17745" builtinId="9" hidden="1"/>
    <cellStyle name="Followed Hyperlink" xfId="17747" builtinId="9" hidden="1"/>
    <cellStyle name="Followed Hyperlink" xfId="17749" builtinId="9" hidden="1"/>
    <cellStyle name="Followed Hyperlink" xfId="17751" builtinId="9" hidden="1"/>
    <cellStyle name="Followed Hyperlink" xfId="17753" builtinId="9" hidden="1"/>
    <cellStyle name="Followed Hyperlink" xfId="17755" builtinId="9" hidden="1"/>
    <cellStyle name="Followed Hyperlink" xfId="17757" builtinId="9" hidden="1"/>
    <cellStyle name="Followed Hyperlink" xfId="17759" builtinId="9" hidden="1"/>
    <cellStyle name="Followed Hyperlink" xfId="17761" builtinId="9" hidden="1"/>
    <cellStyle name="Followed Hyperlink" xfId="17763" builtinId="9" hidden="1"/>
    <cellStyle name="Followed Hyperlink" xfId="17765" builtinId="9" hidden="1"/>
    <cellStyle name="Followed Hyperlink" xfId="17767" builtinId="9" hidden="1"/>
    <cellStyle name="Followed Hyperlink" xfId="17769" builtinId="9" hidden="1"/>
    <cellStyle name="Followed Hyperlink" xfId="17771" builtinId="9" hidden="1"/>
    <cellStyle name="Followed Hyperlink" xfId="17773" builtinId="9" hidden="1"/>
    <cellStyle name="Followed Hyperlink" xfId="17775" builtinId="9" hidden="1"/>
    <cellStyle name="Followed Hyperlink" xfId="17777" builtinId="9" hidden="1"/>
    <cellStyle name="Followed Hyperlink" xfId="17779" builtinId="9" hidden="1"/>
    <cellStyle name="Followed Hyperlink" xfId="17781" builtinId="9" hidden="1"/>
    <cellStyle name="Followed Hyperlink" xfId="17783" builtinId="9" hidden="1"/>
    <cellStyle name="Followed Hyperlink" xfId="17785" builtinId="9" hidden="1"/>
    <cellStyle name="Followed Hyperlink" xfId="17787" builtinId="9" hidden="1"/>
    <cellStyle name="Followed Hyperlink" xfId="17789" builtinId="9" hidden="1"/>
    <cellStyle name="Followed Hyperlink" xfId="17791" builtinId="9" hidden="1"/>
    <cellStyle name="Followed Hyperlink" xfId="17793" builtinId="9" hidden="1"/>
    <cellStyle name="Followed Hyperlink" xfId="17795" builtinId="9" hidden="1"/>
    <cellStyle name="Followed Hyperlink" xfId="17797" builtinId="9" hidden="1"/>
    <cellStyle name="Followed Hyperlink" xfId="17799" builtinId="9" hidden="1"/>
    <cellStyle name="Followed Hyperlink" xfId="17801" builtinId="9" hidden="1"/>
    <cellStyle name="Followed Hyperlink" xfId="17803" builtinId="9" hidden="1"/>
    <cellStyle name="Followed Hyperlink" xfId="17805" builtinId="9" hidden="1"/>
    <cellStyle name="Followed Hyperlink" xfId="17807" builtinId="9" hidden="1"/>
    <cellStyle name="Followed Hyperlink" xfId="17809" builtinId="9" hidden="1"/>
    <cellStyle name="Followed Hyperlink" xfId="17811" builtinId="9" hidden="1"/>
    <cellStyle name="Followed Hyperlink" xfId="17813" builtinId="9" hidden="1"/>
    <cellStyle name="Followed Hyperlink" xfId="17815" builtinId="9" hidden="1"/>
    <cellStyle name="Followed Hyperlink" xfId="17817" builtinId="9" hidden="1"/>
    <cellStyle name="Followed Hyperlink" xfId="17819" builtinId="9" hidden="1"/>
    <cellStyle name="Followed Hyperlink" xfId="17821" builtinId="9" hidden="1"/>
    <cellStyle name="Followed Hyperlink" xfId="17823" builtinId="9" hidden="1"/>
    <cellStyle name="Followed Hyperlink" xfId="17825" builtinId="9" hidden="1"/>
    <cellStyle name="Followed Hyperlink" xfId="17827" builtinId="9" hidden="1"/>
    <cellStyle name="Followed Hyperlink" xfId="17829" builtinId="9" hidden="1"/>
    <cellStyle name="Followed Hyperlink" xfId="17831" builtinId="9" hidden="1"/>
    <cellStyle name="Followed Hyperlink" xfId="17833" builtinId="9" hidden="1"/>
    <cellStyle name="Followed Hyperlink" xfId="17835" builtinId="9" hidden="1"/>
    <cellStyle name="Followed Hyperlink" xfId="17837" builtinId="9" hidden="1"/>
    <cellStyle name="Followed Hyperlink" xfId="17839" builtinId="9" hidden="1"/>
    <cellStyle name="Followed Hyperlink" xfId="17841" builtinId="9" hidden="1"/>
    <cellStyle name="Followed Hyperlink" xfId="17843" builtinId="9" hidden="1"/>
    <cellStyle name="Followed Hyperlink" xfId="17845" builtinId="9" hidden="1"/>
    <cellStyle name="Followed Hyperlink" xfId="17847" builtinId="9" hidden="1"/>
    <cellStyle name="Followed Hyperlink" xfId="17849" builtinId="9" hidden="1"/>
    <cellStyle name="Followed Hyperlink" xfId="17851" builtinId="9" hidden="1"/>
    <cellStyle name="Followed Hyperlink" xfId="17853" builtinId="9" hidden="1"/>
    <cellStyle name="Followed Hyperlink" xfId="17855" builtinId="9" hidden="1"/>
    <cellStyle name="Followed Hyperlink" xfId="17857" builtinId="9" hidden="1"/>
    <cellStyle name="Followed Hyperlink" xfId="17859" builtinId="9" hidden="1"/>
    <cellStyle name="Followed Hyperlink" xfId="17861" builtinId="9" hidden="1"/>
    <cellStyle name="Followed Hyperlink" xfId="17863" builtinId="9" hidden="1"/>
    <cellStyle name="Followed Hyperlink" xfId="17865" builtinId="9" hidden="1"/>
    <cellStyle name="Followed Hyperlink" xfId="17867" builtinId="9" hidden="1"/>
    <cellStyle name="Followed Hyperlink" xfId="17869" builtinId="9" hidden="1"/>
    <cellStyle name="Followed Hyperlink" xfId="17871" builtinId="9" hidden="1"/>
    <cellStyle name="Followed Hyperlink" xfId="17873" builtinId="9" hidden="1"/>
    <cellStyle name="Followed Hyperlink" xfId="17875" builtinId="9" hidden="1"/>
    <cellStyle name="Followed Hyperlink" xfId="17877" builtinId="9" hidden="1"/>
    <cellStyle name="Followed Hyperlink" xfId="17879" builtinId="9" hidden="1"/>
    <cellStyle name="Followed Hyperlink" xfId="17881" builtinId="9" hidden="1"/>
    <cellStyle name="Followed Hyperlink" xfId="17883" builtinId="9" hidden="1"/>
    <cellStyle name="Followed Hyperlink" xfId="17885" builtinId="9" hidden="1"/>
    <cellStyle name="Followed Hyperlink" xfId="17887" builtinId="9" hidden="1"/>
    <cellStyle name="Followed Hyperlink" xfId="17889" builtinId="9" hidden="1"/>
    <cellStyle name="Followed Hyperlink" xfId="17891" builtinId="9" hidden="1"/>
    <cellStyle name="Followed Hyperlink" xfId="17893" builtinId="9" hidden="1"/>
    <cellStyle name="Followed Hyperlink" xfId="17895" builtinId="9" hidden="1"/>
    <cellStyle name="Followed Hyperlink" xfId="17897" builtinId="9" hidden="1"/>
    <cellStyle name="Followed Hyperlink" xfId="17899" builtinId="9" hidden="1"/>
    <cellStyle name="Followed Hyperlink" xfId="17901" builtinId="9" hidden="1"/>
    <cellStyle name="Followed Hyperlink" xfId="17903" builtinId="9" hidden="1"/>
    <cellStyle name="Followed Hyperlink" xfId="17905" builtinId="9" hidden="1"/>
    <cellStyle name="Followed Hyperlink" xfId="17907" builtinId="9" hidden="1"/>
    <cellStyle name="Followed Hyperlink" xfId="17909" builtinId="9" hidden="1"/>
    <cellStyle name="Followed Hyperlink" xfId="17911" builtinId="9" hidden="1"/>
    <cellStyle name="Followed Hyperlink" xfId="17913" builtinId="9" hidden="1"/>
    <cellStyle name="Followed Hyperlink" xfId="17915" builtinId="9" hidden="1"/>
    <cellStyle name="Followed Hyperlink" xfId="17917" builtinId="9" hidden="1"/>
    <cellStyle name="Followed Hyperlink" xfId="17919" builtinId="9" hidden="1"/>
    <cellStyle name="Followed Hyperlink" xfId="17921" builtinId="9" hidden="1"/>
    <cellStyle name="Followed Hyperlink" xfId="17923" builtinId="9" hidden="1"/>
    <cellStyle name="Followed Hyperlink" xfId="17925" builtinId="9" hidden="1"/>
    <cellStyle name="Followed Hyperlink" xfId="17927" builtinId="9" hidden="1"/>
    <cellStyle name="Followed Hyperlink" xfId="17929" builtinId="9" hidden="1"/>
    <cellStyle name="Followed Hyperlink" xfId="17931" builtinId="9" hidden="1"/>
    <cellStyle name="Followed Hyperlink" xfId="17933" builtinId="9" hidden="1"/>
    <cellStyle name="Followed Hyperlink" xfId="17935" builtinId="9" hidden="1"/>
    <cellStyle name="Followed Hyperlink" xfId="17937" builtinId="9" hidden="1"/>
    <cellStyle name="Followed Hyperlink" xfId="17939" builtinId="9" hidden="1"/>
    <cellStyle name="Followed Hyperlink" xfId="17941" builtinId="9" hidden="1"/>
    <cellStyle name="Followed Hyperlink" xfId="17943" builtinId="9" hidden="1"/>
    <cellStyle name="Followed Hyperlink" xfId="17945" builtinId="9" hidden="1"/>
    <cellStyle name="Followed Hyperlink" xfId="17947" builtinId="9" hidden="1"/>
    <cellStyle name="Followed Hyperlink" xfId="17949" builtinId="9" hidden="1"/>
    <cellStyle name="Followed Hyperlink" xfId="17951" builtinId="9" hidden="1"/>
    <cellStyle name="Followed Hyperlink" xfId="17953" builtinId="9" hidden="1"/>
    <cellStyle name="Followed Hyperlink" xfId="17955" builtinId="9" hidden="1"/>
    <cellStyle name="Followed Hyperlink" xfId="17957" builtinId="9" hidden="1"/>
    <cellStyle name="Followed Hyperlink" xfId="17959" builtinId="9" hidden="1"/>
    <cellStyle name="Followed Hyperlink" xfId="17961" builtinId="9" hidden="1"/>
    <cellStyle name="Followed Hyperlink" xfId="17963" builtinId="9" hidden="1"/>
    <cellStyle name="Followed Hyperlink" xfId="17965" builtinId="9" hidden="1"/>
    <cellStyle name="Followed Hyperlink" xfId="17967" builtinId="9" hidden="1"/>
    <cellStyle name="Followed Hyperlink" xfId="17969" builtinId="9" hidden="1"/>
    <cellStyle name="Followed Hyperlink" xfId="17971" builtinId="9" hidden="1"/>
    <cellStyle name="Followed Hyperlink" xfId="17973" builtinId="9" hidden="1"/>
    <cellStyle name="Followed Hyperlink" xfId="17975" builtinId="9" hidden="1"/>
    <cellStyle name="Followed Hyperlink" xfId="17977" builtinId="9" hidden="1"/>
    <cellStyle name="Followed Hyperlink" xfId="17979" builtinId="9" hidden="1"/>
    <cellStyle name="Followed Hyperlink" xfId="17981" builtinId="9" hidden="1"/>
    <cellStyle name="Followed Hyperlink" xfId="17983" builtinId="9" hidden="1"/>
    <cellStyle name="Followed Hyperlink" xfId="17985" builtinId="9" hidden="1"/>
    <cellStyle name="Followed Hyperlink" xfId="17987" builtinId="9" hidden="1"/>
    <cellStyle name="Followed Hyperlink" xfId="17989" builtinId="9" hidden="1"/>
    <cellStyle name="Followed Hyperlink" xfId="17991" builtinId="9" hidden="1"/>
    <cellStyle name="Followed Hyperlink" xfId="17993" builtinId="9" hidden="1"/>
    <cellStyle name="Followed Hyperlink" xfId="17995" builtinId="9" hidden="1"/>
    <cellStyle name="Followed Hyperlink" xfId="17997" builtinId="9" hidden="1"/>
    <cellStyle name="Followed Hyperlink" xfId="17999" builtinId="9" hidden="1"/>
    <cellStyle name="Followed Hyperlink" xfId="18001" builtinId="9" hidden="1"/>
    <cellStyle name="Followed Hyperlink" xfId="18003" builtinId="9" hidden="1"/>
    <cellStyle name="Followed Hyperlink" xfId="18005" builtinId="9" hidden="1"/>
    <cellStyle name="Followed Hyperlink" xfId="18007" builtinId="9" hidden="1"/>
    <cellStyle name="Followed Hyperlink" xfId="18009" builtinId="9" hidden="1"/>
    <cellStyle name="Followed Hyperlink" xfId="18011" builtinId="9" hidden="1"/>
    <cellStyle name="Followed Hyperlink" xfId="18013" builtinId="9" hidden="1"/>
    <cellStyle name="Followed Hyperlink" xfId="18015" builtinId="9" hidden="1"/>
    <cellStyle name="Followed Hyperlink" xfId="18017" builtinId="9" hidden="1"/>
    <cellStyle name="Followed Hyperlink" xfId="18019" builtinId="9" hidden="1"/>
    <cellStyle name="Followed Hyperlink" xfId="18021" builtinId="9" hidden="1"/>
    <cellStyle name="Followed Hyperlink" xfId="18023" builtinId="9" hidden="1"/>
    <cellStyle name="Followed Hyperlink" xfId="18025" builtinId="9" hidden="1"/>
    <cellStyle name="Followed Hyperlink" xfId="18027" builtinId="9" hidden="1"/>
    <cellStyle name="Followed Hyperlink" xfId="18029" builtinId="9" hidden="1"/>
    <cellStyle name="Followed Hyperlink" xfId="18031" builtinId="9" hidden="1"/>
    <cellStyle name="Followed Hyperlink" xfId="18033" builtinId="9" hidden="1"/>
    <cellStyle name="Followed Hyperlink" xfId="18035" builtinId="9" hidden="1"/>
    <cellStyle name="Followed Hyperlink" xfId="18037" builtinId="9" hidden="1"/>
    <cellStyle name="Followed Hyperlink" xfId="18039" builtinId="9" hidden="1"/>
    <cellStyle name="Followed Hyperlink" xfId="18041" builtinId="9" hidden="1"/>
    <cellStyle name="Followed Hyperlink" xfId="18043" builtinId="9" hidden="1"/>
    <cellStyle name="Followed Hyperlink" xfId="18045" builtinId="9" hidden="1"/>
    <cellStyle name="Followed Hyperlink" xfId="18047" builtinId="9" hidden="1"/>
    <cellStyle name="Followed Hyperlink" xfId="18049" builtinId="9" hidden="1"/>
    <cellStyle name="Followed Hyperlink" xfId="18051" builtinId="9" hidden="1"/>
    <cellStyle name="Followed Hyperlink" xfId="18053" builtinId="9" hidden="1"/>
    <cellStyle name="Followed Hyperlink" xfId="18055" builtinId="9" hidden="1"/>
    <cellStyle name="Followed Hyperlink" xfId="18057" builtinId="9" hidden="1"/>
    <cellStyle name="Followed Hyperlink" xfId="18059" builtinId="9" hidden="1"/>
    <cellStyle name="Followed Hyperlink" xfId="18061" builtinId="9" hidden="1"/>
    <cellStyle name="Followed Hyperlink" xfId="18063" builtinId="9" hidden="1"/>
    <cellStyle name="Followed Hyperlink" xfId="18065" builtinId="9" hidden="1"/>
    <cellStyle name="Followed Hyperlink" xfId="18067" builtinId="9" hidden="1"/>
    <cellStyle name="Followed Hyperlink" xfId="18069" builtinId="9" hidden="1"/>
    <cellStyle name="Followed Hyperlink" xfId="18071" builtinId="9" hidden="1"/>
    <cellStyle name="Followed Hyperlink" xfId="18073" builtinId="9" hidden="1"/>
    <cellStyle name="Followed Hyperlink" xfId="18075" builtinId="9" hidden="1"/>
    <cellStyle name="Followed Hyperlink" xfId="18077" builtinId="9" hidden="1"/>
    <cellStyle name="Followed Hyperlink" xfId="18079" builtinId="9" hidden="1"/>
    <cellStyle name="Followed Hyperlink" xfId="18081" builtinId="9" hidden="1"/>
    <cellStyle name="Followed Hyperlink" xfId="18083" builtinId="9" hidden="1"/>
    <cellStyle name="Followed Hyperlink" xfId="18085" builtinId="9" hidden="1"/>
    <cellStyle name="Followed Hyperlink" xfId="18087" builtinId="9" hidden="1"/>
    <cellStyle name="Followed Hyperlink" xfId="18089" builtinId="9" hidden="1"/>
    <cellStyle name="Followed Hyperlink" xfId="18091" builtinId="9" hidden="1"/>
    <cellStyle name="Followed Hyperlink" xfId="18093" builtinId="9" hidden="1"/>
    <cellStyle name="Followed Hyperlink" xfId="18095" builtinId="9" hidden="1"/>
    <cellStyle name="Followed Hyperlink" xfId="18097" builtinId="9" hidden="1"/>
    <cellStyle name="Followed Hyperlink" xfId="18099" builtinId="9" hidden="1"/>
    <cellStyle name="Followed Hyperlink" xfId="18101" builtinId="9" hidden="1"/>
    <cellStyle name="Followed Hyperlink" xfId="18103" builtinId="9" hidden="1"/>
    <cellStyle name="Followed Hyperlink" xfId="18105" builtinId="9" hidden="1"/>
    <cellStyle name="Followed Hyperlink" xfId="18107" builtinId="9" hidden="1"/>
    <cellStyle name="Followed Hyperlink" xfId="18109" builtinId="9" hidden="1"/>
    <cellStyle name="Followed Hyperlink" xfId="18111" builtinId="9" hidden="1"/>
    <cellStyle name="Followed Hyperlink" xfId="18113" builtinId="9" hidden="1"/>
    <cellStyle name="Followed Hyperlink" xfId="18115" builtinId="9" hidden="1"/>
    <cellStyle name="Followed Hyperlink" xfId="18117" builtinId="9" hidden="1"/>
    <cellStyle name="Followed Hyperlink" xfId="18119" builtinId="9" hidden="1"/>
    <cellStyle name="Followed Hyperlink" xfId="18121" builtinId="9" hidden="1"/>
    <cellStyle name="Followed Hyperlink" xfId="18123" builtinId="9" hidden="1"/>
    <cellStyle name="Followed Hyperlink" xfId="18125" builtinId="9" hidden="1"/>
    <cellStyle name="Followed Hyperlink" xfId="18127" builtinId="9" hidden="1"/>
    <cellStyle name="Followed Hyperlink" xfId="18129" builtinId="9" hidden="1"/>
    <cellStyle name="Followed Hyperlink" xfId="18131" builtinId="9" hidden="1"/>
    <cellStyle name="Followed Hyperlink" xfId="18133" builtinId="9" hidden="1"/>
    <cellStyle name="Followed Hyperlink" xfId="18135" builtinId="9" hidden="1"/>
    <cellStyle name="Followed Hyperlink" xfId="18137" builtinId="9" hidden="1"/>
    <cellStyle name="Followed Hyperlink" xfId="18139" builtinId="9" hidden="1"/>
    <cellStyle name="Followed Hyperlink" xfId="18141" builtinId="9" hidden="1"/>
    <cellStyle name="Followed Hyperlink" xfId="18143" builtinId="9" hidden="1"/>
    <cellStyle name="Followed Hyperlink" xfId="18145" builtinId="9" hidden="1"/>
    <cellStyle name="Followed Hyperlink" xfId="18147" builtinId="9" hidden="1"/>
    <cellStyle name="Followed Hyperlink" xfId="18149" builtinId="9" hidden="1"/>
    <cellStyle name="Followed Hyperlink" xfId="18151" builtinId="9" hidden="1"/>
    <cellStyle name="Followed Hyperlink" xfId="18153" builtinId="9" hidden="1"/>
    <cellStyle name="Followed Hyperlink" xfId="18155" builtinId="9" hidden="1"/>
    <cellStyle name="Followed Hyperlink" xfId="18157" builtinId="9" hidden="1"/>
    <cellStyle name="Followed Hyperlink" xfId="18159" builtinId="9" hidden="1"/>
    <cellStyle name="Followed Hyperlink" xfId="18161" builtinId="9" hidden="1"/>
    <cellStyle name="Followed Hyperlink" xfId="18163" builtinId="9" hidden="1"/>
    <cellStyle name="Followed Hyperlink" xfId="18165" builtinId="9" hidden="1"/>
    <cellStyle name="Followed Hyperlink" xfId="18167" builtinId="9" hidden="1"/>
    <cellStyle name="Followed Hyperlink" xfId="18169" builtinId="9" hidden="1"/>
    <cellStyle name="Followed Hyperlink" xfId="18171" builtinId="9" hidden="1"/>
    <cellStyle name="Followed Hyperlink" xfId="18173" builtinId="9" hidden="1"/>
    <cellStyle name="Followed Hyperlink" xfId="18175" builtinId="9" hidden="1"/>
    <cellStyle name="Followed Hyperlink" xfId="18177" builtinId="9" hidden="1"/>
    <cellStyle name="Followed Hyperlink" xfId="18179" builtinId="9" hidden="1"/>
    <cellStyle name="Followed Hyperlink" xfId="18181" builtinId="9" hidden="1"/>
    <cellStyle name="Followed Hyperlink" xfId="18183" builtinId="9" hidden="1"/>
    <cellStyle name="Followed Hyperlink" xfId="18185" builtinId="9" hidden="1"/>
    <cellStyle name="Followed Hyperlink" xfId="18187" builtinId="9" hidden="1"/>
    <cellStyle name="Followed Hyperlink" xfId="18189" builtinId="9" hidden="1"/>
    <cellStyle name="Followed Hyperlink" xfId="18191" builtinId="9" hidden="1"/>
    <cellStyle name="Followed Hyperlink" xfId="18193" builtinId="9" hidden="1"/>
    <cellStyle name="Followed Hyperlink" xfId="18195" builtinId="9" hidden="1"/>
    <cellStyle name="Followed Hyperlink" xfId="18197" builtinId="9" hidden="1"/>
    <cellStyle name="Followed Hyperlink" xfId="18199" builtinId="9" hidden="1"/>
    <cellStyle name="Followed Hyperlink" xfId="18201" builtinId="9" hidden="1"/>
    <cellStyle name="Followed Hyperlink" xfId="18203" builtinId="9" hidden="1"/>
    <cellStyle name="Followed Hyperlink" xfId="18205" builtinId="9" hidden="1"/>
    <cellStyle name="Followed Hyperlink" xfId="18207" builtinId="9" hidden="1"/>
    <cellStyle name="Followed Hyperlink" xfId="18209" builtinId="9" hidden="1"/>
    <cellStyle name="Followed Hyperlink" xfId="18211" builtinId="9" hidden="1"/>
    <cellStyle name="Followed Hyperlink" xfId="18213" builtinId="9" hidden="1"/>
    <cellStyle name="Followed Hyperlink" xfId="18215" builtinId="9" hidden="1"/>
    <cellStyle name="Followed Hyperlink" xfId="18217" builtinId="9" hidden="1"/>
    <cellStyle name="Followed Hyperlink" xfId="18219" builtinId="9" hidden="1"/>
    <cellStyle name="Followed Hyperlink" xfId="18221" builtinId="9" hidden="1"/>
    <cellStyle name="Followed Hyperlink" xfId="18223" builtinId="9" hidden="1"/>
    <cellStyle name="Followed Hyperlink" xfId="18225" builtinId="9" hidden="1"/>
    <cellStyle name="Followed Hyperlink" xfId="18227" builtinId="9" hidden="1"/>
    <cellStyle name="Followed Hyperlink" xfId="18229" builtinId="9" hidden="1"/>
    <cellStyle name="Followed Hyperlink" xfId="18231" builtinId="9" hidden="1"/>
    <cellStyle name="Followed Hyperlink" xfId="18233" builtinId="9" hidden="1"/>
    <cellStyle name="Followed Hyperlink" xfId="18235" builtinId="9" hidden="1"/>
    <cellStyle name="Followed Hyperlink" xfId="18237" builtinId="9" hidden="1"/>
    <cellStyle name="Followed Hyperlink" xfId="18239" builtinId="9" hidden="1"/>
    <cellStyle name="Followed Hyperlink" xfId="18241" builtinId="9" hidden="1"/>
    <cellStyle name="Followed Hyperlink" xfId="18243" builtinId="9" hidden="1"/>
    <cellStyle name="Followed Hyperlink" xfId="18245" builtinId="9" hidden="1"/>
    <cellStyle name="Followed Hyperlink" xfId="18247" builtinId="9" hidden="1"/>
    <cellStyle name="Followed Hyperlink" xfId="18249" builtinId="9" hidden="1"/>
    <cellStyle name="Followed Hyperlink" xfId="18251" builtinId="9" hidden="1"/>
    <cellStyle name="Followed Hyperlink" xfId="18253" builtinId="9" hidden="1"/>
    <cellStyle name="Followed Hyperlink" xfId="18255" builtinId="9" hidden="1"/>
    <cellStyle name="Followed Hyperlink" xfId="18257" builtinId="9" hidden="1"/>
    <cellStyle name="Followed Hyperlink" xfId="18259" builtinId="9" hidden="1"/>
    <cellStyle name="Followed Hyperlink" xfId="18261" builtinId="9" hidden="1"/>
    <cellStyle name="Followed Hyperlink" xfId="18263" builtinId="9" hidden="1"/>
    <cellStyle name="Followed Hyperlink" xfId="18265" builtinId="9" hidden="1"/>
    <cellStyle name="Followed Hyperlink" xfId="18267" builtinId="9" hidden="1"/>
    <cellStyle name="Followed Hyperlink" xfId="18269" builtinId="9" hidden="1"/>
    <cellStyle name="Followed Hyperlink" xfId="18271" builtinId="9" hidden="1"/>
    <cellStyle name="Followed Hyperlink" xfId="18273" builtinId="9" hidden="1"/>
    <cellStyle name="Followed Hyperlink" xfId="18275" builtinId="9" hidden="1"/>
    <cellStyle name="Followed Hyperlink" xfId="18277" builtinId="9" hidden="1"/>
    <cellStyle name="Followed Hyperlink" xfId="18279" builtinId="9" hidden="1"/>
    <cellStyle name="Followed Hyperlink" xfId="18281" builtinId="9" hidden="1"/>
    <cellStyle name="Followed Hyperlink" xfId="18283" builtinId="9" hidden="1"/>
    <cellStyle name="Followed Hyperlink" xfId="18285" builtinId="9" hidden="1"/>
    <cellStyle name="Followed Hyperlink" xfId="18287" builtinId="9" hidden="1"/>
    <cellStyle name="Followed Hyperlink" xfId="18289" builtinId="9" hidden="1"/>
    <cellStyle name="Followed Hyperlink" xfId="18291" builtinId="9" hidden="1"/>
    <cellStyle name="Followed Hyperlink" xfId="18293" builtinId="9" hidden="1"/>
    <cellStyle name="Followed Hyperlink" xfId="18295" builtinId="9" hidden="1"/>
    <cellStyle name="Followed Hyperlink" xfId="18297" builtinId="9" hidden="1"/>
    <cellStyle name="Followed Hyperlink" xfId="18299" builtinId="9" hidden="1"/>
    <cellStyle name="Followed Hyperlink" xfId="18301" builtinId="9" hidden="1"/>
    <cellStyle name="Followed Hyperlink" xfId="18303" builtinId="9" hidden="1"/>
    <cellStyle name="Followed Hyperlink" xfId="18305" builtinId="9" hidden="1"/>
    <cellStyle name="Followed Hyperlink" xfId="18307" builtinId="9" hidden="1"/>
    <cellStyle name="Followed Hyperlink" xfId="18309" builtinId="9" hidden="1"/>
    <cellStyle name="Followed Hyperlink" xfId="18311" builtinId="9" hidden="1"/>
    <cellStyle name="Followed Hyperlink" xfId="18313" builtinId="9" hidden="1"/>
    <cellStyle name="Followed Hyperlink" xfId="18315" builtinId="9" hidden="1"/>
    <cellStyle name="Followed Hyperlink" xfId="18317" builtinId="9" hidden="1"/>
    <cellStyle name="Followed Hyperlink" xfId="18319" builtinId="9" hidden="1"/>
    <cellStyle name="Followed Hyperlink" xfId="18321" builtinId="9" hidden="1"/>
    <cellStyle name="Followed Hyperlink" xfId="18323" builtinId="9" hidden="1"/>
    <cellStyle name="Followed Hyperlink" xfId="18325" builtinId="9" hidden="1"/>
    <cellStyle name="Followed Hyperlink" xfId="18329" builtinId="9" hidden="1"/>
    <cellStyle name="Followed Hyperlink" xfId="18331" builtinId="9" hidden="1"/>
    <cellStyle name="Followed Hyperlink" xfId="18333" builtinId="9" hidden="1"/>
    <cellStyle name="Followed Hyperlink" xfId="18335" builtinId="9" hidden="1"/>
    <cellStyle name="Followed Hyperlink" xfId="18337" builtinId="9" hidden="1"/>
    <cellStyle name="Followed Hyperlink" xfId="18339" builtinId="9" hidden="1"/>
    <cellStyle name="Followed Hyperlink" xfId="18341" builtinId="9" hidden="1"/>
    <cellStyle name="Followed Hyperlink" xfId="18343" builtinId="9" hidden="1"/>
    <cellStyle name="Followed Hyperlink" xfId="18345" builtinId="9" hidden="1"/>
    <cellStyle name="Followed Hyperlink" xfId="18347" builtinId="9" hidden="1"/>
    <cellStyle name="Followed Hyperlink" xfId="18349" builtinId="9" hidden="1"/>
    <cellStyle name="Followed Hyperlink" xfId="18351" builtinId="9" hidden="1"/>
    <cellStyle name="Followed Hyperlink" xfId="18353" builtinId="9" hidden="1"/>
    <cellStyle name="Followed Hyperlink" xfId="18355" builtinId="9" hidden="1"/>
    <cellStyle name="Followed Hyperlink" xfId="18357" builtinId="9" hidden="1"/>
    <cellStyle name="Followed Hyperlink" xfId="18359" builtinId="9" hidden="1"/>
    <cellStyle name="Followed Hyperlink" xfId="18361" builtinId="9" hidden="1"/>
    <cellStyle name="Followed Hyperlink" xfId="18363" builtinId="9" hidden="1"/>
    <cellStyle name="Followed Hyperlink" xfId="18365" builtinId="9" hidden="1"/>
    <cellStyle name="Followed Hyperlink" xfId="18367" builtinId="9" hidden="1"/>
    <cellStyle name="Followed Hyperlink" xfId="18369" builtinId="9" hidden="1"/>
    <cellStyle name="Followed Hyperlink" xfId="18371" builtinId="9" hidden="1"/>
    <cellStyle name="Followed Hyperlink" xfId="18373" builtinId="9" hidden="1"/>
    <cellStyle name="Followed Hyperlink" xfId="18375" builtinId="9" hidden="1"/>
    <cellStyle name="Followed Hyperlink" xfId="18377" builtinId="9" hidden="1"/>
    <cellStyle name="Followed Hyperlink" xfId="18379" builtinId="9" hidden="1"/>
    <cellStyle name="Followed Hyperlink" xfId="18381" builtinId="9" hidden="1"/>
    <cellStyle name="Followed Hyperlink" xfId="18383" builtinId="9" hidden="1"/>
    <cellStyle name="Followed Hyperlink" xfId="18385" builtinId="9" hidden="1"/>
    <cellStyle name="Followed Hyperlink" xfId="18387" builtinId="9" hidden="1"/>
    <cellStyle name="Followed Hyperlink" xfId="18389" builtinId="9" hidden="1"/>
    <cellStyle name="Followed Hyperlink" xfId="18391" builtinId="9" hidden="1"/>
    <cellStyle name="Followed Hyperlink" xfId="18393" builtinId="9" hidden="1"/>
    <cellStyle name="Followed Hyperlink" xfId="18395" builtinId="9" hidden="1"/>
    <cellStyle name="Followed Hyperlink" xfId="18397" builtinId="9" hidden="1"/>
    <cellStyle name="Followed Hyperlink" xfId="18399" builtinId="9" hidden="1"/>
    <cellStyle name="Followed Hyperlink" xfId="18401" builtinId="9" hidden="1"/>
    <cellStyle name="Followed Hyperlink" xfId="18403" builtinId="9" hidden="1"/>
    <cellStyle name="Followed Hyperlink" xfId="18405" builtinId="9" hidden="1"/>
    <cellStyle name="Followed Hyperlink" xfId="18407" builtinId="9" hidden="1"/>
    <cellStyle name="Followed Hyperlink" xfId="18409" builtinId="9" hidden="1"/>
    <cellStyle name="Followed Hyperlink" xfId="18411" builtinId="9" hidden="1"/>
    <cellStyle name="Followed Hyperlink" xfId="18413" builtinId="9" hidden="1"/>
    <cellStyle name="Followed Hyperlink" xfId="18415" builtinId="9" hidden="1"/>
    <cellStyle name="Followed Hyperlink" xfId="18417" builtinId="9" hidden="1"/>
    <cellStyle name="Followed Hyperlink" xfId="18419" builtinId="9" hidden="1"/>
    <cellStyle name="Followed Hyperlink" xfId="18421" builtinId="9" hidden="1"/>
    <cellStyle name="Followed Hyperlink" xfId="18423" builtinId="9" hidden="1"/>
    <cellStyle name="Followed Hyperlink" xfId="18425" builtinId="9" hidden="1"/>
    <cellStyle name="Followed Hyperlink" xfId="18427" builtinId="9" hidden="1"/>
    <cellStyle name="Followed Hyperlink" xfId="18429" builtinId="9" hidden="1"/>
    <cellStyle name="Followed Hyperlink" xfId="18431" builtinId="9" hidden="1"/>
    <cellStyle name="Followed Hyperlink" xfId="18433" builtinId="9" hidden="1"/>
    <cellStyle name="Followed Hyperlink" xfId="18436" builtinId="9" hidden="1"/>
    <cellStyle name="Followed Hyperlink" xfId="18438" builtinId="9" hidden="1"/>
    <cellStyle name="Followed Hyperlink" xfId="18440" builtinId="9" hidden="1"/>
    <cellStyle name="Followed Hyperlink" xfId="18442" builtinId="9" hidden="1"/>
    <cellStyle name="Followed Hyperlink" xfId="18444" builtinId="9" hidden="1"/>
    <cellStyle name="Followed Hyperlink" xfId="18446" builtinId="9" hidden="1"/>
    <cellStyle name="Followed Hyperlink" xfId="18448" builtinId="9" hidden="1"/>
    <cellStyle name="Followed Hyperlink" xfId="18450" builtinId="9" hidden="1"/>
    <cellStyle name="Followed Hyperlink" xfId="18452" builtinId="9" hidden="1"/>
    <cellStyle name="Followed Hyperlink" xfId="18454" builtinId="9" hidden="1"/>
    <cellStyle name="Followed Hyperlink" xfId="18456" builtinId="9" hidden="1"/>
    <cellStyle name="Followed Hyperlink" xfId="18458" builtinId="9" hidden="1"/>
    <cellStyle name="Followed Hyperlink" xfId="18460" builtinId="9" hidden="1"/>
    <cellStyle name="Followed Hyperlink" xfId="18462" builtinId="9" hidden="1"/>
    <cellStyle name="Followed Hyperlink" xfId="18464" builtinId="9" hidden="1"/>
    <cellStyle name="Followed Hyperlink" xfId="18466" builtinId="9" hidden="1"/>
    <cellStyle name="Followed Hyperlink" xfId="18468" builtinId="9" hidden="1"/>
    <cellStyle name="Followed Hyperlink" xfId="18470" builtinId="9" hidden="1"/>
    <cellStyle name="Followed Hyperlink" xfId="18472" builtinId="9" hidden="1"/>
    <cellStyle name="Followed Hyperlink" xfId="18474" builtinId="9" hidden="1"/>
    <cellStyle name="Followed Hyperlink" xfId="18476" builtinId="9" hidden="1"/>
    <cellStyle name="Followed Hyperlink" xfId="18478" builtinId="9" hidden="1"/>
    <cellStyle name="Followed Hyperlink" xfId="18480" builtinId="9" hidden="1"/>
    <cellStyle name="Followed Hyperlink" xfId="18482" builtinId="9" hidden="1"/>
    <cellStyle name="Followed Hyperlink" xfId="18484" builtinId="9" hidden="1"/>
    <cellStyle name="Followed Hyperlink" xfId="18486" builtinId="9" hidden="1"/>
    <cellStyle name="Followed Hyperlink" xfId="18488" builtinId="9" hidden="1"/>
    <cellStyle name="Followed Hyperlink" xfId="18490" builtinId="9" hidden="1"/>
    <cellStyle name="Followed Hyperlink" xfId="18492" builtinId="9" hidden="1"/>
    <cellStyle name="Followed Hyperlink" xfId="18494" builtinId="9" hidden="1"/>
    <cellStyle name="Followed Hyperlink" xfId="18496" builtinId="9" hidden="1"/>
    <cellStyle name="Followed Hyperlink" xfId="18498" builtinId="9" hidden="1"/>
    <cellStyle name="Followed Hyperlink" xfId="18500" builtinId="9" hidden="1"/>
    <cellStyle name="Followed Hyperlink" xfId="18502" builtinId="9" hidden="1"/>
    <cellStyle name="Followed Hyperlink" xfId="18504" builtinId="9" hidden="1"/>
    <cellStyle name="Followed Hyperlink" xfId="18505" builtinId="9" hidden="1"/>
    <cellStyle name="Followed Hyperlink" xfId="18506" builtinId="9" hidden="1"/>
    <cellStyle name="Followed Hyperlink" xfId="18507" builtinId="9" hidden="1"/>
    <cellStyle name="Followed Hyperlink" xfId="18508" builtinId="9" hidden="1"/>
    <cellStyle name="Followed Hyperlink" xfId="18509" builtinId="9" hidden="1"/>
    <cellStyle name="Followed Hyperlink" xfId="18510" builtinId="9" hidden="1"/>
    <cellStyle name="Followed Hyperlink" xfId="18511" builtinId="9" hidden="1"/>
    <cellStyle name="Followed Hyperlink" xfId="18512" builtinId="9" hidden="1"/>
    <cellStyle name="Followed Hyperlink" xfId="18513" builtinId="9" hidden="1"/>
    <cellStyle name="Followed Hyperlink" xfId="18514" builtinId="9" hidden="1"/>
    <cellStyle name="Followed Hyperlink" xfId="18515" builtinId="9" hidden="1"/>
    <cellStyle name="Followed Hyperlink" xfId="18516" builtinId="9" hidden="1"/>
    <cellStyle name="Followed Hyperlink" xfId="18517" builtinId="9" hidden="1"/>
    <cellStyle name="Followed Hyperlink" xfId="18518" builtinId="9" hidden="1"/>
    <cellStyle name="Followed Hyperlink" xfId="18519" builtinId="9" hidden="1"/>
    <cellStyle name="Followed Hyperlink" xfId="18520" builtinId="9" hidden="1"/>
    <cellStyle name="Followed Hyperlink" xfId="18521" builtinId="9" hidden="1"/>
    <cellStyle name="Followed Hyperlink" xfId="18522" builtinId="9" hidden="1"/>
    <cellStyle name="Followed Hyperlink" xfId="18523" builtinId="9" hidden="1"/>
    <cellStyle name="Followed Hyperlink" xfId="18524" builtinId="9" hidden="1"/>
    <cellStyle name="Followed Hyperlink" xfId="18525" builtinId="9" hidden="1"/>
    <cellStyle name="Followed Hyperlink" xfId="18526" builtinId="9" hidden="1"/>
    <cellStyle name="Followed Hyperlink" xfId="18527" builtinId="9" hidden="1"/>
    <cellStyle name="Followed Hyperlink" xfId="18528" builtinId="9" hidden="1"/>
    <cellStyle name="Followed Hyperlink" xfId="18529" builtinId="9" hidden="1"/>
    <cellStyle name="Followed Hyperlink" xfId="18530" builtinId="9" hidden="1"/>
    <cellStyle name="Followed Hyperlink" xfId="18531" builtinId="9" hidden="1"/>
    <cellStyle name="Followed Hyperlink" xfId="18532" builtinId="9" hidden="1"/>
    <cellStyle name="Followed Hyperlink" xfId="18533" builtinId="9" hidden="1"/>
    <cellStyle name="Followed Hyperlink" xfId="18534" builtinId="9" hidden="1"/>
    <cellStyle name="Followed Hyperlink" xfId="18535" builtinId="9" hidden="1"/>
    <cellStyle name="Followed Hyperlink" xfId="18536" builtinId="9" hidden="1"/>
    <cellStyle name="Followed Hyperlink" xfId="18537" builtinId="9" hidden="1"/>
    <cellStyle name="Followed Hyperlink" xfId="18538" builtinId="9" hidden="1"/>
    <cellStyle name="Followed Hyperlink" xfId="18539" builtinId="9" hidden="1"/>
    <cellStyle name="Followed Hyperlink" xfId="18540" builtinId="9" hidden="1"/>
    <cellStyle name="Followed Hyperlink" xfId="18541" builtinId="9" hidden="1"/>
    <cellStyle name="Followed Hyperlink" xfId="18542" builtinId="9" hidden="1"/>
    <cellStyle name="Followed Hyperlink" xfId="18543" builtinId="9" hidden="1"/>
    <cellStyle name="Followed Hyperlink" xfId="18544" builtinId="9" hidden="1"/>
    <cellStyle name="Followed Hyperlink" xfId="18545" builtinId="9" hidden="1"/>
    <cellStyle name="Followed Hyperlink" xfId="18546" builtinId="9" hidden="1"/>
    <cellStyle name="Followed Hyperlink" xfId="18547" builtinId="9" hidden="1"/>
    <cellStyle name="Followed Hyperlink" xfId="18548" builtinId="9" hidden="1"/>
    <cellStyle name="Followed Hyperlink" xfId="18549" builtinId="9" hidden="1"/>
    <cellStyle name="Followed Hyperlink" xfId="18550" builtinId="9" hidden="1"/>
    <cellStyle name="Followed Hyperlink" xfId="18551" builtinId="9" hidden="1"/>
    <cellStyle name="Followed Hyperlink" xfId="18552" builtinId="9" hidden="1"/>
    <cellStyle name="Followed Hyperlink" xfId="18553" builtinId="9" hidden="1"/>
    <cellStyle name="Followed Hyperlink" xfId="18554" builtinId="9" hidden="1"/>
    <cellStyle name="Followed Hyperlink" xfId="18555" builtinId="9" hidden="1"/>
    <cellStyle name="Followed Hyperlink" xfId="18556" builtinId="9" hidden="1"/>
    <cellStyle name="Followed Hyperlink" xfId="18557" builtinId="9" hidden="1"/>
    <cellStyle name="Followed Hyperlink" xfId="18558" builtinId="9" hidden="1"/>
    <cellStyle name="Followed Hyperlink" xfId="18559" builtinId="9" hidden="1"/>
    <cellStyle name="Followed Hyperlink" xfId="18560" builtinId="9" hidden="1"/>
    <cellStyle name="Followed Hyperlink" xfId="18561" builtinId="9" hidden="1"/>
    <cellStyle name="Followed Hyperlink" xfId="18562" builtinId="9" hidden="1"/>
    <cellStyle name="Followed Hyperlink" xfId="18563" builtinId="9" hidden="1"/>
    <cellStyle name="Followed Hyperlink" xfId="18564" builtinId="9" hidden="1"/>
    <cellStyle name="Followed Hyperlink" xfId="18565" builtinId="9" hidden="1"/>
    <cellStyle name="Followed Hyperlink" xfId="18566" builtinId="9" hidden="1"/>
    <cellStyle name="Followed Hyperlink" xfId="18567" builtinId="9" hidden="1"/>
    <cellStyle name="Followed Hyperlink" xfId="18568" builtinId="9" hidden="1"/>
    <cellStyle name="Followed Hyperlink" xfId="18569" builtinId="9" hidden="1"/>
    <cellStyle name="Followed Hyperlink" xfId="18570" builtinId="9" hidden="1"/>
    <cellStyle name="Followed Hyperlink" xfId="18571" builtinId="9" hidden="1"/>
    <cellStyle name="Followed Hyperlink" xfId="18572" builtinId="9" hidden="1"/>
    <cellStyle name="Followed Hyperlink" xfId="18573" builtinId="9" hidden="1"/>
    <cellStyle name="Followed Hyperlink" xfId="18574" builtinId="9" hidden="1"/>
    <cellStyle name="Followed Hyperlink" xfId="18575" builtinId="9" hidden="1"/>
    <cellStyle name="Followed Hyperlink" xfId="18576" builtinId="9" hidden="1"/>
    <cellStyle name="Followed Hyperlink" xfId="18577" builtinId="9" hidden="1"/>
    <cellStyle name="Followed Hyperlink" xfId="18578" builtinId="9" hidden="1"/>
    <cellStyle name="Followed Hyperlink" xfId="18579" builtinId="9" hidden="1"/>
    <cellStyle name="Followed Hyperlink" xfId="18580" builtinId="9" hidden="1"/>
    <cellStyle name="Followed Hyperlink" xfId="18581" builtinId="9" hidden="1"/>
    <cellStyle name="Followed Hyperlink" xfId="18582" builtinId="9" hidden="1"/>
    <cellStyle name="Followed Hyperlink" xfId="18583" builtinId="9" hidden="1"/>
    <cellStyle name="Followed Hyperlink" xfId="18584" builtinId="9" hidden="1"/>
    <cellStyle name="Followed Hyperlink" xfId="18585" builtinId="9" hidden="1"/>
    <cellStyle name="Followed Hyperlink" xfId="18586" builtinId="9" hidden="1"/>
    <cellStyle name="Followed Hyperlink" xfId="18587" builtinId="9" hidden="1"/>
    <cellStyle name="Followed Hyperlink" xfId="18588" builtinId="9" hidden="1"/>
    <cellStyle name="Followed Hyperlink" xfId="18589" builtinId="9" hidden="1"/>
    <cellStyle name="Followed Hyperlink" xfId="18590" builtinId="9" hidden="1"/>
    <cellStyle name="Followed Hyperlink" xfId="18591" builtinId="9" hidden="1"/>
    <cellStyle name="Followed Hyperlink" xfId="18592" builtinId="9" hidden="1"/>
    <cellStyle name="Followed Hyperlink" xfId="18593" builtinId="9" hidden="1"/>
    <cellStyle name="Followed Hyperlink" xfId="18594" builtinId="9" hidden="1"/>
    <cellStyle name="Followed Hyperlink" xfId="18595" builtinId="9" hidden="1"/>
    <cellStyle name="Followed Hyperlink" xfId="18596" builtinId="9" hidden="1"/>
    <cellStyle name="Followed Hyperlink" xfId="18597" builtinId="9" hidden="1"/>
    <cellStyle name="Followed Hyperlink" xfId="18598" builtinId="9" hidden="1"/>
    <cellStyle name="Followed Hyperlink" xfId="18599" builtinId="9" hidden="1"/>
    <cellStyle name="Followed Hyperlink" xfId="18600" builtinId="9" hidden="1"/>
    <cellStyle name="Followed Hyperlink" xfId="18601" builtinId="9" hidden="1"/>
    <cellStyle name="Followed Hyperlink" xfId="18602" builtinId="9" hidden="1"/>
    <cellStyle name="Followed Hyperlink" xfId="18603" builtinId="9" hidden="1"/>
    <cellStyle name="Followed Hyperlink" xfId="18604" builtinId="9" hidden="1"/>
    <cellStyle name="Followed Hyperlink" xfId="18605" builtinId="9" hidden="1"/>
    <cellStyle name="Followed Hyperlink" xfId="18606" builtinId="9" hidden="1"/>
    <cellStyle name="Followed Hyperlink" xfId="18607" builtinId="9" hidden="1"/>
    <cellStyle name="Followed Hyperlink" xfId="18608" builtinId="9" hidden="1"/>
    <cellStyle name="Followed Hyperlink" xfId="18609" builtinId="9" hidden="1"/>
    <cellStyle name="Followed Hyperlink" xfId="18610" builtinId="9" hidden="1"/>
    <cellStyle name="Followed Hyperlink" xfId="18611" builtinId="9" hidden="1"/>
    <cellStyle name="Followed Hyperlink" xfId="18612" builtinId="9" hidden="1"/>
    <cellStyle name="Followed Hyperlink" xfId="18613" builtinId="9" hidden="1"/>
    <cellStyle name="Followed Hyperlink" xfId="18614" builtinId="9" hidden="1"/>
    <cellStyle name="Followed Hyperlink" xfId="18615" builtinId="9" hidden="1"/>
    <cellStyle name="Followed Hyperlink" xfId="18616" builtinId="9" hidden="1"/>
    <cellStyle name="Followed Hyperlink" xfId="18617" builtinId="9" hidden="1"/>
    <cellStyle name="Followed Hyperlink" xfId="18618" builtinId="9" hidden="1"/>
    <cellStyle name="Followed Hyperlink" xfId="18619" builtinId="9" hidden="1"/>
    <cellStyle name="Followed Hyperlink" xfId="18620" builtinId="9" hidden="1"/>
    <cellStyle name="Followed Hyperlink" xfId="18621" builtinId="9" hidden="1"/>
    <cellStyle name="Followed Hyperlink" xfId="18622" builtinId="9" hidden="1"/>
    <cellStyle name="Followed Hyperlink" xfId="18623" builtinId="9" hidden="1"/>
    <cellStyle name="Followed Hyperlink" xfId="18624" builtinId="9" hidden="1"/>
    <cellStyle name="Followed Hyperlink" xfId="18625" builtinId="9" hidden="1"/>
    <cellStyle name="Followed Hyperlink" xfId="18626" builtinId="9" hidden="1"/>
    <cellStyle name="Followed Hyperlink" xfId="18627" builtinId="9" hidden="1"/>
    <cellStyle name="Followed Hyperlink" xfId="18628" builtinId="9" hidden="1"/>
    <cellStyle name="Followed Hyperlink" xfId="18629" builtinId="9" hidden="1"/>
    <cellStyle name="Followed Hyperlink" xfId="18630" builtinId="9" hidden="1"/>
    <cellStyle name="Followed Hyperlink" xfId="18631" builtinId="9" hidden="1"/>
    <cellStyle name="Followed Hyperlink" xfId="18632" builtinId="9" hidden="1"/>
    <cellStyle name="Followed Hyperlink" xfId="18633" builtinId="9" hidden="1"/>
    <cellStyle name="Followed Hyperlink" xfId="18634" builtinId="9" hidden="1"/>
    <cellStyle name="Followed Hyperlink" xfId="18635" builtinId="9" hidden="1"/>
    <cellStyle name="Followed Hyperlink" xfId="18636" builtinId="9" hidden="1"/>
    <cellStyle name="Followed Hyperlink" xfId="18637" builtinId="9" hidden="1"/>
    <cellStyle name="Followed Hyperlink" xfId="18638" builtinId="9" hidden="1"/>
    <cellStyle name="Followed Hyperlink" xfId="18639" builtinId="9" hidden="1"/>
    <cellStyle name="Followed Hyperlink" xfId="18640" builtinId="9" hidden="1"/>
    <cellStyle name="Followed Hyperlink" xfId="18641" builtinId="9" hidden="1"/>
    <cellStyle name="Followed Hyperlink" xfId="18642" builtinId="9" hidden="1"/>
    <cellStyle name="Followed Hyperlink" xfId="18643" builtinId="9" hidden="1"/>
    <cellStyle name="Followed Hyperlink" xfId="18644" builtinId="9" hidden="1"/>
    <cellStyle name="Followed Hyperlink" xfId="18645" builtinId="9" hidden="1"/>
    <cellStyle name="Followed Hyperlink" xfId="18646" builtinId="9" hidden="1"/>
    <cellStyle name="Followed Hyperlink" xfId="18647" builtinId="9" hidden="1"/>
    <cellStyle name="Followed Hyperlink" xfId="18648" builtinId="9" hidden="1"/>
    <cellStyle name="Followed Hyperlink" xfId="18649" builtinId="9" hidden="1"/>
    <cellStyle name="Followed Hyperlink" xfId="18650" builtinId="9" hidden="1"/>
    <cellStyle name="Followed Hyperlink" xfId="18651" builtinId="9" hidden="1"/>
    <cellStyle name="Followed Hyperlink" xfId="18652" builtinId="9" hidden="1"/>
    <cellStyle name="Followed Hyperlink" xfId="18653" builtinId="9" hidden="1"/>
    <cellStyle name="Followed Hyperlink" xfId="18654" builtinId="9" hidden="1"/>
    <cellStyle name="Followed Hyperlink" xfId="18655" builtinId="9" hidden="1"/>
    <cellStyle name="Followed Hyperlink" xfId="18656" builtinId="9" hidden="1"/>
    <cellStyle name="Followed Hyperlink" xfId="18657" builtinId="9" hidden="1"/>
    <cellStyle name="Followed Hyperlink" xfId="18658" builtinId="9" hidden="1"/>
    <cellStyle name="Followed Hyperlink" xfId="18659" builtinId="9" hidden="1"/>
    <cellStyle name="Followed Hyperlink" xfId="18660" builtinId="9" hidden="1"/>
    <cellStyle name="Followed Hyperlink" xfId="18661" builtinId="9" hidden="1"/>
    <cellStyle name="Followed Hyperlink" xfId="18662" builtinId="9" hidden="1"/>
    <cellStyle name="Followed Hyperlink" xfId="18663" builtinId="9" hidden="1"/>
    <cellStyle name="Followed Hyperlink" xfId="18664" builtinId="9" hidden="1"/>
    <cellStyle name="Followed Hyperlink" xfId="18665" builtinId="9" hidden="1"/>
    <cellStyle name="Followed Hyperlink" xfId="18666" builtinId="9" hidden="1"/>
    <cellStyle name="Followed Hyperlink" xfId="18667" builtinId="9" hidden="1"/>
    <cellStyle name="Followed Hyperlink" xfId="18668" builtinId="9" hidden="1"/>
    <cellStyle name="Followed Hyperlink" xfId="18670" builtinId="9" hidden="1"/>
    <cellStyle name="Followed Hyperlink" xfId="18672" builtinId="9" hidden="1"/>
    <cellStyle name="Followed Hyperlink" xfId="18674" builtinId="9" hidden="1"/>
    <cellStyle name="Followed Hyperlink" xfId="18676" builtinId="9" hidden="1"/>
    <cellStyle name="Followed Hyperlink" xfId="18678" builtinId="9" hidden="1"/>
    <cellStyle name="Followed Hyperlink" xfId="18680" builtinId="9" hidden="1"/>
    <cellStyle name="Followed Hyperlink" xfId="18682" builtinId="9" hidden="1"/>
    <cellStyle name="Followed Hyperlink" xfId="18684" builtinId="9" hidden="1"/>
    <cellStyle name="Followed Hyperlink" xfId="18686" builtinId="9" hidden="1"/>
    <cellStyle name="Followed Hyperlink" xfId="18688" builtinId="9" hidden="1"/>
    <cellStyle name="Followed Hyperlink" xfId="18690" builtinId="9" hidden="1"/>
    <cellStyle name="Followed Hyperlink" xfId="18692" builtinId="9" hidden="1"/>
    <cellStyle name="Followed Hyperlink" xfId="18694" builtinId="9" hidden="1"/>
    <cellStyle name="Followed Hyperlink" xfId="18696" builtinId="9" hidden="1"/>
    <cellStyle name="Followed Hyperlink" xfId="18698" builtinId="9" hidden="1"/>
    <cellStyle name="Followed Hyperlink" xfId="18700" builtinId="9" hidden="1"/>
    <cellStyle name="Followed Hyperlink" xfId="18702" builtinId="9" hidden="1"/>
    <cellStyle name="Followed Hyperlink" xfId="18704" builtinId="9" hidden="1"/>
    <cellStyle name="Followed Hyperlink" xfId="18706" builtinId="9" hidden="1"/>
    <cellStyle name="Followed Hyperlink" xfId="18708" builtinId="9" hidden="1"/>
    <cellStyle name="Followed Hyperlink" xfId="18710" builtinId="9" hidden="1"/>
    <cellStyle name="Followed Hyperlink" xfId="18712" builtinId="9" hidden="1"/>
    <cellStyle name="Followed Hyperlink" xfId="18714" builtinId="9" hidden="1"/>
    <cellStyle name="Followed Hyperlink" xfId="18716" builtinId="9" hidden="1"/>
    <cellStyle name="Followed Hyperlink" xfId="18718" builtinId="9" hidden="1"/>
    <cellStyle name="Followed Hyperlink" xfId="18720" builtinId="9" hidden="1"/>
    <cellStyle name="Followed Hyperlink" xfId="18722" builtinId="9" hidden="1"/>
    <cellStyle name="Followed Hyperlink" xfId="18724" builtinId="9" hidden="1"/>
    <cellStyle name="Followed Hyperlink" xfId="18726" builtinId="9" hidden="1"/>
    <cellStyle name="Followed Hyperlink" xfId="18728" builtinId="9" hidden="1"/>
    <cellStyle name="Followed Hyperlink" xfId="18730" builtinId="9" hidden="1"/>
    <cellStyle name="Followed Hyperlink" xfId="18732" builtinId="9" hidden="1"/>
    <cellStyle name="Followed Hyperlink" xfId="18734" builtinId="9" hidden="1"/>
    <cellStyle name="Followed Hyperlink" xfId="18736" builtinId="9" hidden="1"/>
    <cellStyle name="Followed Hyperlink" xfId="18738" builtinId="9" hidden="1"/>
    <cellStyle name="Followed Hyperlink" xfId="18740" builtinId="9" hidden="1"/>
    <cellStyle name="Followed Hyperlink" xfId="18742" builtinId="9" hidden="1"/>
    <cellStyle name="Followed Hyperlink" xfId="18744" builtinId="9" hidden="1"/>
    <cellStyle name="Followed Hyperlink" xfId="18746" builtinId="9" hidden="1"/>
    <cellStyle name="Followed Hyperlink" xfId="18748" builtinId="9" hidden="1"/>
    <cellStyle name="Followed Hyperlink" xfId="18750" builtinId="9" hidden="1"/>
    <cellStyle name="Followed Hyperlink" xfId="18752" builtinId="9" hidden="1"/>
    <cellStyle name="Followed Hyperlink" xfId="18754" builtinId="9" hidden="1"/>
    <cellStyle name="Followed Hyperlink" xfId="18756" builtinId="9" hidden="1"/>
    <cellStyle name="Followed Hyperlink" xfId="18758" builtinId="9" hidden="1"/>
    <cellStyle name="Followed Hyperlink" xfId="18760" builtinId="9" hidden="1"/>
    <cellStyle name="Followed Hyperlink" xfId="18762" builtinId="9" hidden="1"/>
    <cellStyle name="Followed Hyperlink" xfId="18764" builtinId="9" hidden="1"/>
    <cellStyle name="Followed Hyperlink" xfId="18766" builtinId="9" hidden="1"/>
    <cellStyle name="Followed Hyperlink" xfId="18768" builtinId="9" hidden="1"/>
    <cellStyle name="Followed Hyperlink" xfId="18770" builtinId="9" hidden="1"/>
    <cellStyle name="Followed Hyperlink" xfId="18772" builtinId="9" hidden="1"/>
    <cellStyle name="Followed Hyperlink" xfId="18774" builtinId="9" hidden="1"/>
    <cellStyle name="Followed Hyperlink" xfId="18776" builtinId="9" hidden="1"/>
    <cellStyle name="Followed Hyperlink" xfId="18778" builtinId="9" hidden="1"/>
    <cellStyle name="Followed Hyperlink" xfId="18780" builtinId="9" hidden="1"/>
    <cellStyle name="Followed Hyperlink" xfId="18782" builtinId="9" hidden="1"/>
    <cellStyle name="Followed Hyperlink" xfId="18784" builtinId="9" hidden="1"/>
    <cellStyle name="Followed Hyperlink" xfId="18786" builtinId="9" hidden="1"/>
    <cellStyle name="Followed Hyperlink" xfId="18788" builtinId="9" hidden="1"/>
    <cellStyle name="Followed Hyperlink" xfId="18790" builtinId="9" hidden="1"/>
    <cellStyle name="Followed Hyperlink" xfId="18792" builtinId="9" hidden="1"/>
    <cellStyle name="Followed Hyperlink" xfId="18794" builtinId="9" hidden="1"/>
    <cellStyle name="Followed Hyperlink" xfId="18796" builtinId="9" hidden="1"/>
    <cellStyle name="Followed Hyperlink" xfId="18798" builtinId="9" hidden="1"/>
    <cellStyle name="Followed Hyperlink" xfId="18800" builtinId="9" hidden="1"/>
    <cellStyle name="Followed Hyperlink" xfId="18802" builtinId="9" hidden="1"/>
    <cellStyle name="Followed Hyperlink" xfId="18804" builtinId="9" hidden="1"/>
    <cellStyle name="Followed Hyperlink" xfId="18806" builtinId="9" hidden="1"/>
    <cellStyle name="Followed Hyperlink" xfId="18808" builtinId="9" hidden="1"/>
    <cellStyle name="Followed Hyperlink" xfId="18810" builtinId="9" hidden="1"/>
    <cellStyle name="Followed Hyperlink" xfId="18812" builtinId="9" hidden="1"/>
    <cellStyle name="Followed Hyperlink" xfId="18814" builtinId="9" hidden="1"/>
    <cellStyle name="Followed Hyperlink" xfId="18816" builtinId="9" hidden="1"/>
    <cellStyle name="Followed Hyperlink" xfId="18818" builtinId="9" hidden="1"/>
    <cellStyle name="Followed Hyperlink" xfId="18820" builtinId="9" hidden="1"/>
    <cellStyle name="Followed Hyperlink" xfId="18822" builtinId="9" hidden="1"/>
    <cellStyle name="Followed Hyperlink" xfId="18824" builtinId="9" hidden="1"/>
    <cellStyle name="Followed Hyperlink" xfId="18826" builtinId="9" hidden="1"/>
    <cellStyle name="Followed Hyperlink" xfId="18828" builtinId="9" hidden="1"/>
    <cellStyle name="Followed Hyperlink" xfId="18830" builtinId="9" hidden="1"/>
    <cellStyle name="Followed Hyperlink" xfId="18832" builtinId="9" hidden="1"/>
    <cellStyle name="Followed Hyperlink" xfId="18834" builtinId="9" hidden="1"/>
    <cellStyle name="Followed Hyperlink" xfId="18836" builtinId="9" hidden="1"/>
    <cellStyle name="Followed Hyperlink" xfId="18838" builtinId="9" hidden="1"/>
    <cellStyle name="Followed Hyperlink" xfId="18840" builtinId="9" hidden="1"/>
    <cellStyle name="Followed Hyperlink" xfId="18842" builtinId="9" hidden="1"/>
    <cellStyle name="Followed Hyperlink" xfId="18844" builtinId="9" hidden="1"/>
    <cellStyle name="Followed Hyperlink" xfId="18846" builtinId="9" hidden="1"/>
    <cellStyle name="Followed Hyperlink" xfId="18848" builtinId="9" hidden="1"/>
    <cellStyle name="Followed Hyperlink" xfId="18850" builtinId="9" hidden="1"/>
    <cellStyle name="Followed Hyperlink" xfId="18852" builtinId="9" hidden="1"/>
    <cellStyle name="Followed Hyperlink" xfId="18854" builtinId="9" hidden="1"/>
    <cellStyle name="Followed Hyperlink" xfId="18856" builtinId="9" hidden="1"/>
    <cellStyle name="Followed Hyperlink" xfId="18858" builtinId="9" hidden="1"/>
    <cellStyle name="Followed Hyperlink" xfId="18860" builtinId="9" hidden="1"/>
    <cellStyle name="Followed Hyperlink" xfId="18862" builtinId="9" hidden="1"/>
    <cellStyle name="Followed Hyperlink" xfId="18864" builtinId="9" hidden="1"/>
    <cellStyle name="Followed Hyperlink" xfId="18866" builtinId="9" hidden="1"/>
    <cellStyle name="Followed Hyperlink" xfId="18868" builtinId="9" hidden="1"/>
    <cellStyle name="Followed Hyperlink" xfId="18870" builtinId="9" hidden="1"/>
    <cellStyle name="Followed Hyperlink" xfId="18872" builtinId="9" hidden="1"/>
    <cellStyle name="Followed Hyperlink" xfId="18874" builtinId="9" hidden="1"/>
    <cellStyle name="Followed Hyperlink" xfId="18876" builtinId="9" hidden="1"/>
    <cellStyle name="Followed Hyperlink" xfId="18878" builtinId="9" hidden="1"/>
    <cellStyle name="Followed Hyperlink" xfId="18880" builtinId="9" hidden="1"/>
    <cellStyle name="Followed Hyperlink" xfId="18882" builtinId="9" hidden="1"/>
    <cellStyle name="Followed Hyperlink" xfId="18884" builtinId="9" hidden="1"/>
    <cellStyle name="Followed Hyperlink" xfId="18886" builtinId="9" hidden="1"/>
    <cellStyle name="Followed Hyperlink" xfId="18888" builtinId="9" hidden="1"/>
    <cellStyle name="Followed Hyperlink" xfId="18890" builtinId="9" hidden="1"/>
    <cellStyle name="Followed Hyperlink" xfId="18892" builtinId="9" hidden="1"/>
    <cellStyle name="Followed Hyperlink" xfId="18894" builtinId="9" hidden="1"/>
    <cellStyle name="Followed Hyperlink" xfId="18896" builtinId="9" hidden="1"/>
    <cellStyle name="Followed Hyperlink" xfId="18898" builtinId="9" hidden="1"/>
    <cellStyle name="Followed Hyperlink" xfId="18900" builtinId="9" hidden="1"/>
    <cellStyle name="Followed Hyperlink" xfId="18902" builtinId="9" hidden="1"/>
    <cellStyle name="Followed Hyperlink" xfId="18904" builtinId="9" hidden="1"/>
    <cellStyle name="Followed Hyperlink" xfId="18906" builtinId="9" hidden="1"/>
    <cellStyle name="Followed Hyperlink" xfId="18908" builtinId="9" hidden="1"/>
    <cellStyle name="Followed Hyperlink" xfId="18910" builtinId="9" hidden="1"/>
    <cellStyle name="Followed Hyperlink" xfId="18912" builtinId="9" hidden="1"/>
    <cellStyle name="Followed Hyperlink" xfId="18914" builtinId="9" hidden="1"/>
    <cellStyle name="Followed Hyperlink" xfId="18916" builtinId="9" hidden="1"/>
    <cellStyle name="Followed Hyperlink" xfId="18918" builtinId="9" hidden="1"/>
    <cellStyle name="Followed Hyperlink" xfId="18920" builtinId="9" hidden="1"/>
    <cellStyle name="Followed Hyperlink" xfId="18922" builtinId="9" hidden="1"/>
    <cellStyle name="Followed Hyperlink" xfId="18924" builtinId="9" hidden="1"/>
    <cellStyle name="Followed Hyperlink" xfId="18926" builtinId="9" hidden="1"/>
    <cellStyle name="Followed Hyperlink" xfId="18928" builtinId="9" hidden="1"/>
    <cellStyle name="Followed Hyperlink" xfId="18930" builtinId="9" hidden="1"/>
    <cellStyle name="Followed Hyperlink" xfId="18932" builtinId="9" hidden="1"/>
    <cellStyle name="Followed Hyperlink" xfId="18934" builtinId="9" hidden="1"/>
    <cellStyle name="Followed Hyperlink" xfId="18936" builtinId="9" hidden="1"/>
    <cellStyle name="Followed Hyperlink" xfId="18938" builtinId="9" hidden="1"/>
    <cellStyle name="Followed Hyperlink" xfId="18940" builtinId="9" hidden="1"/>
    <cellStyle name="Followed Hyperlink" xfId="18942" builtinId="9" hidden="1"/>
    <cellStyle name="Followed Hyperlink" xfId="18944" builtinId="9" hidden="1"/>
    <cellStyle name="Followed Hyperlink" xfId="18946" builtinId="9" hidden="1"/>
    <cellStyle name="Followed Hyperlink" xfId="18948" builtinId="9" hidden="1"/>
    <cellStyle name="Followed Hyperlink" xfId="18950" builtinId="9" hidden="1"/>
    <cellStyle name="Followed Hyperlink" xfId="18952" builtinId="9" hidden="1"/>
    <cellStyle name="Followed Hyperlink" xfId="18954" builtinId="9" hidden="1"/>
    <cellStyle name="Followed Hyperlink" xfId="18956" builtinId="9" hidden="1"/>
    <cellStyle name="Followed Hyperlink" xfId="18958" builtinId="9" hidden="1"/>
    <cellStyle name="Followed Hyperlink" xfId="18960" builtinId="9" hidden="1"/>
    <cellStyle name="Followed Hyperlink" xfId="18962" builtinId="9" hidden="1"/>
    <cellStyle name="Followed Hyperlink" xfId="18964" builtinId="9" hidden="1"/>
    <cellStyle name="Followed Hyperlink" xfId="18966" builtinId="9" hidden="1"/>
    <cellStyle name="Followed Hyperlink" xfId="18968" builtinId="9" hidden="1"/>
    <cellStyle name="Followed Hyperlink" xfId="18970" builtinId="9" hidden="1"/>
    <cellStyle name="Followed Hyperlink" xfId="18972" builtinId="9" hidden="1"/>
    <cellStyle name="Followed Hyperlink" xfId="18974" builtinId="9" hidden="1"/>
    <cellStyle name="Followed Hyperlink" xfId="18976" builtinId="9" hidden="1"/>
    <cellStyle name="Followed Hyperlink" xfId="18978" builtinId="9" hidden="1"/>
    <cellStyle name="Followed Hyperlink" xfId="18980" builtinId="9" hidden="1"/>
    <cellStyle name="Followed Hyperlink" xfId="18982" builtinId="9" hidden="1"/>
    <cellStyle name="Followed Hyperlink" xfId="18984" builtinId="9" hidden="1"/>
    <cellStyle name="Followed Hyperlink" xfId="18986" builtinId="9" hidden="1"/>
    <cellStyle name="Followed Hyperlink" xfId="18988" builtinId="9" hidden="1"/>
    <cellStyle name="Followed Hyperlink" xfId="18990" builtinId="9" hidden="1"/>
    <cellStyle name="Followed Hyperlink" xfId="18992" builtinId="9" hidden="1"/>
    <cellStyle name="Followed Hyperlink" xfId="18994" builtinId="9" hidden="1"/>
    <cellStyle name="Followed Hyperlink" xfId="18996" builtinId="9" hidden="1"/>
    <cellStyle name="Followed Hyperlink" xfId="18998" builtinId="9" hidden="1"/>
    <cellStyle name="Followed Hyperlink" xfId="19000" builtinId="9" hidden="1"/>
    <cellStyle name="Followed Hyperlink" xfId="19002" builtinId="9" hidden="1"/>
    <cellStyle name="Followed Hyperlink" xfId="19004" builtinId="9" hidden="1"/>
    <cellStyle name="Followed Hyperlink" xfId="19006" builtinId="9" hidden="1"/>
    <cellStyle name="Followed Hyperlink" xfId="19008" builtinId="9" hidden="1"/>
    <cellStyle name="Followed Hyperlink" xfId="19010" builtinId="9" hidden="1"/>
    <cellStyle name="Followed Hyperlink" xfId="19012" builtinId="9" hidden="1"/>
    <cellStyle name="Followed Hyperlink" xfId="19014" builtinId="9" hidden="1"/>
    <cellStyle name="Followed Hyperlink" xfId="19016" builtinId="9" hidden="1"/>
    <cellStyle name="Followed Hyperlink" xfId="19018" builtinId="9" hidden="1"/>
    <cellStyle name="Followed Hyperlink" xfId="19020" builtinId="9" hidden="1"/>
    <cellStyle name="Followed Hyperlink" xfId="19022" builtinId="9" hidden="1"/>
    <cellStyle name="Followed Hyperlink" xfId="19024" builtinId="9" hidden="1"/>
    <cellStyle name="Followed Hyperlink" xfId="19026" builtinId="9" hidden="1"/>
    <cellStyle name="Followed Hyperlink" xfId="19028" builtinId="9" hidden="1"/>
    <cellStyle name="Followed Hyperlink" xfId="19030" builtinId="9" hidden="1"/>
    <cellStyle name="Followed Hyperlink" xfId="19032" builtinId="9" hidden="1"/>
    <cellStyle name="Followed Hyperlink" xfId="19034" builtinId="9" hidden="1"/>
    <cellStyle name="Followed Hyperlink" xfId="19036" builtinId="9" hidden="1"/>
    <cellStyle name="Followed Hyperlink" xfId="19038" builtinId="9" hidden="1"/>
    <cellStyle name="Followed Hyperlink" xfId="19040" builtinId="9" hidden="1"/>
    <cellStyle name="Followed Hyperlink" xfId="19042" builtinId="9" hidden="1"/>
    <cellStyle name="Followed Hyperlink" xfId="19044" builtinId="9" hidden="1"/>
    <cellStyle name="Followed Hyperlink" xfId="19046" builtinId="9" hidden="1"/>
    <cellStyle name="Followed Hyperlink" xfId="19048" builtinId="9" hidden="1"/>
    <cellStyle name="Followed Hyperlink" xfId="19050" builtinId="9" hidden="1"/>
    <cellStyle name="Followed Hyperlink" xfId="19052" builtinId="9" hidden="1"/>
    <cellStyle name="Followed Hyperlink" xfId="19054" builtinId="9" hidden="1"/>
    <cellStyle name="Followed Hyperlink" xfId="19056" builtinId="9" hidden="1"/>
    <cellStyle name="Followed Hyperlink" xfId="19058" builtinId="9" hidden="1"/>
    <cellStyle name="Followed Hyperlink" xfId="19060" builtinId="9" hidden="1"/>
    <cellStyle name="Followed Hyperlink" xfId="19062" builtinId="9" hidden="1"/>
    <cellStyle name="Followed Hyperlink" xfId="19064" builtinId="9" hidden="1"/>
    <cellStyle name="Followed Hyperlink" xfId="19066" builtinId="9" hidden="1"/>
    <cellStyle name="Followed Hyperlink" xfId="19068" builtinId="9" hidden="1"/>
    <cellStyle name="Followed Hyperlink" xfId="19070" builtinId="9" hidden="1"/>
    <cellStyle name="Followed Hyperlink" xfId="19072" builtinId="9" hidden="1"/>
    <cellStyle name="Followed Hyperlink" xfId="19074" builtinId="9" hidden="1"/>
    <cellStyle name="Followed Hyperlink" xfId="19076" builtinId="9" hidden="1"/>
    <cellStyle name="Followed Hyperlink" xfId="19078" builtinId="9" hidden="1"/>
    <cellStyle name="Followed Hyperlink" xfId="19080" builtinId="9" hidden="1"/>
    <cellStyle name="Followed Hyperlink" xfId="19082" builtinId="9" hidden="1"/>
    <cellStyle name="Followed Hyperlink" xfId="19084" builtinId="9" hidden="1"/>
    <cellStyle name="Followed Hyperlink" xfId="19086" builtinId="9" hidden="1"/>
    <cellStyle name="Followed Hyperlink" xfId="19088" builtinId="9" hidden="1"/>
    <cellStyle name="Followed Hyperlink" xfId="19090" builtinId="9" hidden="1"/>
    <cellStyle name="Followed Hyperlink" xfId="19092" builtinId="9" hidden="1"/>
    <cellStyle name="Followed Hyperlink" xfId="19094" builtinId="9" hidden="1"/>
    <cellStyle name="Followed Hyperlink" xfId="19096" builtinId="9" hidden="1"/>
    <cellStyle name="Followed Hyperlink" xfId="19098" builtinId="9" hidden="1"/>
    <cellStyle name="Followed Hyperlink" xfId="19100" builtinId="9" hidden="1"/>
    <cellStyle name="Followed Hyperlink" xfId="19102" builtinId="9" hidden="1"/>
    <cellStyle name="Followed Hyperlink" xfId="19104" builtinId="9" hidden="1"/>
    <cellStyle name="Followed Hyperlink" xfId="19106" builtinId="9" hidden="1"/>
    <cellStyle name="Followed Hyperlink" xfId="19108" builtinId="9" hidden="1"/>
    <cellStyle name="Followed Hyperlink" xfId="19110" builtinId="9" hidden="1"/>
    <cellStyle name="Followed Hyperlink" xfId="19112" builtinId="9" hidden="1"/>
    <cellStyle name="Followed Hyperlink" xfId="19114" builtinId="9" hidden="1"/>
    <cellStyle name="Followed Hyperlink" xfId="19116" builtinId="9" hidden="1"/>
    <cellStyle name="Followed Hyperlink" xfId="19118" builtinId="9" hidden="1"/>
    <cellStyle name="Followed Hyperlink" xfId="19120" builtinId="9" hidden="1"/>
    <cellStyle name="Followed Hyperlink" xfId="19122" builtinId="9" hidden="1"/>
    <cellStyle name="Followed Hyperlink" xfId="19124" builtinId="9" hidden="1"/>
    <cellStyle name="Followed Hyperlink" xfId="19126" builtinId="9" hidden="1"/>
    <cellStyle name="Followed Hyperlink" xfId="19128" builtinId="9" hidden="1"/>
    <cellStyle name="Followed Hyperlink" xfId="19130" builtinId="9" hidden="1"/>
    <cellStyle name="Followed Hyperlink" xfId="19132" builtinId="9" hidden="1"/>
    <cellStyle name="Followed Hyperlink" xfId="19134" builtinId="9" hidden="1"/>
    <cellStyle name="Followed Hyperlink" xfId="19136" builtinId="9" hidden="1"/>
    <cellStyle name="Followed Hyperlink" xfId="19138" builtinId="9" hidden="1"/>
    <cellStyle name="Followed Hyperlink" xfId="19140" builtinId="9" hidden="1"/>
    <cellStyle name="Followed Hyperlink" xfId="19142" builtinId="9" hidden="1"/>
    <cellStyle name="Followed Hyperlink" xfId="19144" builtinId="9" hidden="1"/>
    <cellStyle name="Followed Hyperlink" xfId="19146" builtinId="9" hidden="1"/>
    <cellStyle name="Followed Hyperlink" xfId="19148" builtinId="9" hidden="1"/>
    <cellStyle name="Followed Hyperlink" xfId="19150" builtinId="9" hidden="1"/>
    <cellStyle name="Followed Hyperlink" xfId="19152" builtinId="9" hidden="1"/>
    <cellStyle name="Followed Hyperlink" xfId="19154" builtinId="9" hidden="1"/>
    <cellStyle name="Followed Hyperlink" xfId="19156" builtinId="9" hidden="1"/>
    <cellStyle name="Followed Hyperlink" xfId="19158" builtinId="9" hidden="1"/>
    <cellStyle name="Followed Hyperlink" xfId="19160" builtinId="9" hidden="1"/>
    <cellStyle name="Followed Hyperlink" xfId="19162" builtinId="9" hidden="1"/>
    <cellStyle name="Followed Hyperlink" xfId="19164" builtinId="9" hidden="1"/>
    <cellStyle name="Followed Hyperlink" xfId="19166" builtinId="9" hidden="1"/>
    <cellStyle name="Followed Hyperlink" xfId="19168" builtinId="9" hidden="1"/>
    <cellStyle name="Followed Hyperlink" xfId="19170" builtinId="9" hidden="1"/>
    <cellStyle name="Followed Hyperlink" xfId="19172" builtinId="9" hidden="1"/>
    <cellStyle name="Followed Hyperlink" xfId="19174" builtinId="9" hidden="1"/>
    <cellStyle name="Followed Hyperlink" xfId="19176" builtinId="9" hidden="1"/>
    <cellStyle name="Followed Hyperlink" xfId="19178" builtinId="9" hidden="1"/>
    <cellStyle name="Followed Hyperlink" xfId="19180" builtinId="9" hidden="1"/>
    <cellStyle name="Followed Hyperlink" xfId="19182" builtinId="9" hidden="1"/>
    <cellStyle name="Followed Hyperlink" xfId="19184" builtinId="9" hidden="1"/>
    <cellStyle name="Followed Hyperlink" xfId="19186" builtinId="9" hidden="1"/>
    <cellStyle name="Followed Hyperlink" xfId="19188" builtinId="9" hidden="1"/>
    <cellStyle name="Followed Hyperlink" xfId="19190" builtinId="9" hidden="1"/>
    <cellStyle name="Followed Hyperlink" xfId="19192" builtinId="9" hidden="1"/>
    <cellStyle name="Followed Hyperlink" xfId="19194" builtinId="9" hidden="1"/>
    <cellStyle name="Followed Hyperlink" xfId="19196" builtinId="9" hidden="1"/>
    <cellStyle name="Followed Hyperlink" xfId="19198" builtinId="9" hidden="1"/>
    <cellStyle name="Followed Hyperlink" xfId="19200" builtinId="9" hidden="1"/>
    <cellStyle name="Followed Hyperlink" xfId="19202" builtinId="9" hidden="1"/>
    <cellStyle name="Followed Hyperlink" xfId="19204" builtinId="9" hidden="1"/>
    <cellStyle name="Followed Hyperlink" xfId="19206" builtinId="9" hidden="1"/>
    <cellStyle name="Followed Hyperlink" xfId="19208" builtinId="9" hidden="1"/>
    <cellStyle name="Followed Hyperlink" xfId="19210" builtinId="9" hidden="1"/>
    <cellStyle name="Followed Hyperlink" xfId="19212" builtinId="9" hidden="1"/>
    <cellStyle name="Followed Hyperlink" xfId="19214" builtinId="9" hidden="1"/>
    <cellStyle name="Followed Hyperlink" xfId="19216" builtinId="9" hidden="1"/>
    <cellStyle name="Followed Hyperlink" xfId="19218" builtinId="9" hidden="1"/>
    <cellStyle name="Followed Hyperlink" xfId="19220" builtinId="9" hidden="1"/>
    <cellStyle name="Followed Hyperlink" xfId="19222" builtinId="9" hidden="1"/>
    <cellStyle name="Followed Hyperlink" xfId="19224" builtinId="9" hidden="1"/>
    <cellStyle name="Followed Hyperlink" xfId="19226" builtinId="9" hidden="1"/>
    <cellStyle name="Followed Hyperlink" xfId="19228" builtinId="9" hidden="1"/>
    <cellStyle name="Followed Hyperlink" xfId="19230" builtinId="9" hidden="1"/>
    <cellStyle name="Followed Hyperlink" xfId="19232" builtinId="9" hidden="1"/>
    <cellStyle name="Followed Hyperlink" xfId="19234" builtinId="9" hidden="1"/>
    <cellStyle name="Followed Hyperlink" xfId="19236" builtinId="9" hidden="1"/>
    <cellStyle name="Followed Hyperlink" xfId="19238" builtinId="9" hidden="1"/>
    <cellStyle name="Followed Hyperlink" xfId="19240" builtinId="9" hidden="1"/>
    <cellStyle name="Followed Hyperlink" xfId="19242" builtinId="9" hidden="1"/>
    <cellStyle name="Followed Hyperlink" xfId="19244" builtinId="9" hidden="1"/>
    <cellStyle name="Followed Hyperlink" xfId="19246" builtinId="9" hidden="1"/>
    <cellStyle name="Followed Hyperlink" xfId="19248" builtinId="9" hidden="1"/>
    <cellStyle name="Followed Hyperlink" xfId="19250" builtinId="9" hidden="1"/>
    <cellStyle name="Followed Hyperlink" xfId="19252" builtinId="9" hidden="1"/>
    <cellStyle name="Followed Hyperlink" xfId="19254" builtinId="9" hidden="1"/>
    <cellStyle name="Followed Hyperlink" xfId="19256" builtinId="9" hidden="1"/>
    <cellStyle name="Followed Hyperlink" xfId="19258" builtinId="9" hidden="1"/>
    <cellStyle name="Followed Hyperlink" xfId="19260" builtinId="9" hidden="1"/>
    <cellStyle name="Followed Hyperlink" xfId="19262" builtinId="9" hidden="1"/>
    <cellStyle name="Followed Hyperlink" xfId="19264" builtinId="9" hidden="1"/>
    <cellStyle name="Followed Hyperlink" xfId="19266" builtinId="9" hidden="1"/>
    <cellStyle name="Followed Hyperlink" xfId="19268" builtinId="9" hidden="1"/>
    <cellStyle name="Followed Hyperlink" xfId="19270" builtinId="9" hidden="1"/>
    <cellStyle name="Followed Hyperlink" xfId="19272" builtinId="9" hidden="1"/>
    <cellStyle name="Followed Hyperlink" xfId="19274" builtinId="9" hidden="1"/>
    <cellStyle name="Followed Hyperlink" xfId="19276" builtinId="9" hidden="1"/>
    <cellStyle name="Followed Hyperlink" xfId="19278" builtinId="9" hidden="1"/>
    <cellStyle name="Followed Hyperlink" xfId="19280" builtinId="9" hidden="1"/>
    <cellStyle name="Followed Hyperlink" xfId="19282" builtinId="9" hidden="1"/>
    <cellStyle name="Followed Hyperlink" xfId="19284" builtinId="9" hidden="1"/>
    <cellStyle name="Followed Hyperlink" xfId="19286" builtinId="9" hidden="1"/>
    <cellStyle name="Followed Hyperlink" xfId="19288" builtinId="9" hidden="1"/>
    <cellStyle name="Followed Hyperlink" xfId="19290" builtinId="9" hidden="1"/>
    <cellStyle name="Followed Hyperlink" xfId="19292" builtinId="9" hidden="1"/>
    <cellStyle name="Followed Hyperlink" xfId="19294" builtinId="9" hidden="1"/>
    <cellStyle name="Followed Hyperlink" xfId="19296" builtinId="9" hidden="1"/>
    <cellStyle name="Followed Hyperlink" xfId="19298" builtinId="9" hidden="1"/>
    <cellStyle name="Followed Hyperlink" xfId="19300" builtinId="9" hidden="1"/>
    <cellStyle name="Followed Hyperlink" xfId="19302" builtinId="9" hidden="1"/>
    <cellStyle name="Followed Hyperlink" xfId="19304" builtinId="9" hidden="1"/>
    <cellStyle name="Followed Hyperlink" xfId="19306" builtinId="9" hidden="1"/>
    <cellStyle name="Followed Hyperlink" xfId="19308" builtinId="9" hidden="1"/>
    <cellStyle name="Followed Hyperlink" xfId="19310" builtinId="9" hidden="1"/>
    <cellStyle name="Followed Hyperlink" xfId="19312" builtinId="9" hidden="1"/>
    <cellStyle name="Followed Hyperlink" xfId="19314" builtinId="9" hidden="1"/>
    <cellStyle name="Followed Hyperlink" xfId="19316" builtinId="9" hidden="1"/>
    <cellStyle name="Followed Hyperlink" xfId="19318" builtinId="9" hidden="1"/>
    <cellStyle name="Followed Hyperlink" xfId="19320" builtinId="9" hidden="1"/>
    <cellStyle name="Followed Hyperlink" xfId="19322" builtinId="9" hidden="1"/>
    <cellStyle name="Followed Hyperlink" xfId="19324" builtinId="9" hidden="1"/>
    <cellStyle name="Followed Hyperlink" xfId="19326" builtinId="9" hidden="1"/>
    <cellStyle name="Followed Hyperlink" xfId="19328" builtinId="9" hidden="1"/>
    <cellStyle name="Followed Hyperlink" xfId="19330" builtinId="9" hidden="1"/>
    <cellStyle name="Followed Hyperlink" xfId="19332" builtinId="9" hidden="1"/>
    <cellStyle name="Followed Hyperlink" xfId="19334" builtinId="9" hidden="1"/>
    <cellStyle name="Followed Hyperlink" xfId="19336" builtinId="9" hidden="1"/>
    <cellStyle name="Followed Hyperlink" xfId="19338" builtinId="9" hidden="1"/>
    <cellStyle name="Followed Hyperlink" xfId="19340" builtinId="9" hidden="1"/>
    <cellStyle name="Followed Hyperlink" xfId="19342" builtinId="9" hidden="1"/>
    <cellStyle name="Followed Hyperlink" xfId="19344" builtinId="9" hidden="1"/>
    <cellStyle name="Followed Hyperlink" xfId="19346" builtinId="9" hidden="1"/>
    <cellStyle name="Followed Hyperlink" xfId="19348" builtinId="9" hidden="1"/>
    <cellStyle name="Followed Hyperlink" xfId="19350" builtinId="9" hidden="1"/>
    <cellStyle name="Followed Hyperlink" xfId="19352" builtinId="9" hidden="1"/>
    <cellStyle name="Followed Hyperlink" xfId="19354" builtinId="9" hidden="1"/>
    <cellStyle name="Followed Hyperlink" xfId="19356" builtinId="9" hidden="1"/>
    <cellStyle name="Followed Hyperlink" xfId="19358" builtinId="9" hidden="1"/>
    <cellStyle name="Followed Hyperlink" xfId="19360" builtinId="9" hidden="1"/>
    <cellStyle name="Followed Hyperlink" xfId="19362" builtinId="9" hidden="1"/>
    <cellStyle name="Followed Hyperlink" xfId="19364" builtinId="9" hidden="1"/>
    <cellStyle name="Followed Hyperlink" xfId="19366" builtinId="9" hidden="1"/>
    <cellStyle name="Followed Hyperlink" xfId="19368" builtinId="9" hidden="1"/>
    <cellStyle name="Followed Hyperlink" xfId="19370" builtinId="9" hidden="1"/>
    <cellStyle name="Followed Hyperlink" xfId="19372" builtinId="9" hidden="1"/>
    <cellStyle name="Followed Hyperlink" xfId="19374" builtinId="9" hidden="1"/>
    <cellStyle name="Followed Hyperlink" xfId="19376" builtinId="9" hidden="1"/>
    <cellStyle name="Followed Hyperlink" xfId="19378" builtinId="9" hidden="1"/>
    <cellStyle name="Followed Hyperlink" xfId="19380" builtinId="9" hidden="1"/>
    <cellStyle name="Followed Hyperlink" xfId="19382" builtinId="9" hidden="1"/>
    <cellStyle name="Followed Hyperlink" xfId="19384" builtinId="9" hidden="1"/>
    <cellStyle name="Followed Hyperlink" xfId="19386" builtinId="9" hidden="1"/>
    <cellStyle name="Followed Hyperlink" xfId="19388" builtinId="9" hidden="1"/>
    <cellStyle name="Followed Hyperlink" xfId="19390" builtinId="9" hidden="1"/>
    <cellStyle name="Followed Hyperlink" xfId="19392" builtinId="9" hidden="1"/>
    <cellStyle name="Followed Hyperlink" xfId="19394" builtinId="9" hidden="1"/>
    <cellStyle name="Followed Hyperlink" xfId="19396" builtinId="9" hidden="1"/>
    <cellStyle name="Followed Hyperlink" xfId="19398" builtinId="9" hidden="1"/>
    <cellStyle name="Followed Hyperlink" xfId="19400" builtinId="9" hidden="1"/>
    <cellStyle name="Followed Hyperlink" xfId="19402" builtinId="9" hidden="1"/>
    <cellStyle name="Followed Hyperlink" xfId="19404" builtinId="9" hidden="1"/>
    <cellStyle name="Followed Hyperlink" xfId="19406" builtinId="9" hidden="1"/>
    <cellStyle name="Followed Hyperlink" xfId="19408" builtinId="9" hidden="1"/>
    <cellStyle name="Followed Hyperlink" xfId="19410" builtinId="9" hidden="1"/>
    <cellStyle name="Followed Hyperlink" xfId="19412" builtinId="9" hidden="1"/>
    <cellStyle name="Followed Hyperlink" xfId="19414" builtinId="9" hidden="1"/>
    <cellStyle name="Followed Hyperlink" xfId="19416" builtinId="9" hidden="1"/>
    <cellStyle name="Followed Hyperlink" xfId="19418" builtinId="9" hidden="1"/>
    <cellStyle name="Followed Hyperlink" xfId="19420" builtinId="9" hidden="1"/>
    <cellStyle name="Followed Hyperlink" xfId="19422" builtinId="9" hidden="1"/>
    <cellStyle name="Followed Hyperlink" xfId="19424" builtinId="9" hidden="1"/>
    <cellStyle name="Followed Hyperlink" xfId="19426" builtinId="9" hidden="1"/>
    <cellStyle name="Followed Hyperlink" xfId="19428" builtinId="9" hidden="1"/>
    <cellStyle name="Followed Hyperlink" xfId="19430" builtinId="9" hidden="1"/>
    <cellStyle name="Followed Hyperlink" xfId="19432" builtinId="9" hidden="1"/>
    <cellStyle name="Followed Hyperlink" xfId="19434" builtinId="9" hidden="1"/>
    <cellStyle name="Followed Hyperlink" xfId="19436" builtinId="9" hidden="1"/>
    <cellStyle name="Followed Hyperlink" xfId="19438" builtinId="9" hidden="1"/>
    <cellStyle name="Followed Hyperlink" xfId="19440" builtinId="9" hidden="1"/>
    <cellStyle name="Followed Hyperlink" xfId="19442" builtinId="9" hidden="1"/>
    <cellStyle name="Followed Hyperlink" xfId="19444" builtinId="9" hidden="1"/>
    <cellStyle name="Followed Hyperlink" xfId="19446" builtinId="9" hidden="1"/>
    <cellStyle name="Followed Hyperlink" xfId="19448" builtinId="9" hidden="1"/>
    <cellStyle name="Followed Hyperlink" xfId="19450" builtinId="9" hidden="1"/>
    <cellStyle name="Followed Hyperlink" xfId="19452" builtinId="9" hidden="1"/>
    <cellStyle name="Followed Hyperlink" xfId="19454" builtinId="9" hidden="1"/>
    <cellStyle name="Followed Hyperlink" xfId="19456" builtinId="9" hidden="1"/>
    <cellStyle name="Followed Hyperlink" xfId="19458" builtinId="9" hidden="1"/>
    <cellStyle name="Followed Hyperlink" xfId="19460" builtinId="9" hidden="1"/>
    <cellStyle name="Followed Hyperlink" xfId="19462" builtinId="9" hidden="1"/>
    <cellStyle name="Followed Hyperlink" xfId="19464" builtinId="9" hidden="1"/>
    <cellStyle name="Followed Hyperlink" xfId="19466" builtinId="9" hidden="1"/>
    <cellStyle name="Followed Hyperlink" xfId="19468" builtinId="9" hidden="1"/>
    <cellStyle name="Followed Hyperlink" xfId="19470" builtinId="9" hidden="1"/>
    <cellStyle name="Followed Hyperlink" xfId="19472" builtinId="9" hidden="1"/>
    <cellStyle name="Followed Hyperlink" xfId="19474" builtinId="9" hidden="1"/>
    <cellStyle name="Followed Hyperlink" xfId="19476" builtinId="9" hidden="1"/>
    <cellStyle name="Followed Hyperlink" xfId="19478" builtinId="9" hidden="1"/>
    <cellStyle name="Followed Hyperlink" xfId="19480" builtinId="9" hidden="1"/>
    <cellStyle name="Followed Hyperlink" xfId="19482" builtinId="9" hidden="1"/>
    <cellStyle name="Followed Hyperlink" xfId="19484" builtinId="9" hidden="1"/>
    <cellStyle name="Followed Hyperlink" xfId="19485" builtinId="9" hidden="1"/>
    <cellStyle name="Followed Hyperlink" xfId="19486" builtinId="9" hidden="1"/>
    <cellStyle name="Followed Hyperlink" xfId="19487" builtinId="9" hidden="1"/>
    <cellStyle name="Followed Hyperlink" xfId="19488" builtinId="9" hidden="1"/>
    <cellStyle name="Followed Hyperlink" xfId="19489" builtinId="9" hidden="1"/>
    <cellStyle name="Followed Hyperlink" xfId="19490" builtinId="9" hidden="1"/>
    <cellStyle name="Followed Hyperlink" xfId="19491" builtinId="9" hidden="1"/>
    <cellStyle name="Followed Hyperlink" xfId="19492" builtinId="9" hidden="1"/>
    <cellStyle name="Followed Hyperlink" xfId="19493" builtinId="9" hidden="1"/>
    <cellStyle name="Followed Hyperlink" xfId="19494" builtinId="9" hidden="1"/>
    <cellStyle name="Followed Hyperlink" xfId="19495" builtinId="9" hidden="1"/>
    <cellStyle name="Followed Hyperlink" xfId="19496" builtinId="9" hidden="1"/>
    <cellStyle name="Followed Hyperlink" xfId="19497" builtinId="9" hidden="1"/>
    <cellStyle name="Followed Hyperlink" xfId="19498" builtinId="9" hidden="1"/>
    <cellStyle name="Followed Hyperlink" xfId="19499" builtinId="9" hidden="1"/>
    <cellStyle name="Followed Hyperlink" xfId="19500" builtinId="9" hidden="1"/>
    <cellStyle name="Followed Hyperlink" xfId="19501" builtinId="9" hidden="1"/>
    <cellStyle name="Followed Hyperlink" xfId="19502" builtinId="9" hidden="1"/>
    <cellStyle name="Followed Hyperlink" xfId="19503" builtinId="9" hidden="1"/>
    <cellStyle name="Followed Hyperlink" xfId="19504" builtinId="9" hidden="1"/>
    <cellStyle name="Followed Hyperlink" xfId="19505" builtinId="9" hidden="1"/>
    <cellStyle name="Followed Hyperlink" xfId="19506" builtinId="9" hidden="1"/>
    <cellStyle name="Followed Hyperlink" xfId="19507" builtinId="9" hidden="1"/>
    <cellStyle name="Followed Hyperlink" xfId="19508" builtinId="9" hidden="1"/>
    <cellStyle name="Followed Hyperlink" xfId="19509" builtinId="9" hidden="1"/>
    <cellStyle name="Followed Hyperlink" xfId="19510" builtinId="9" hidden="1"/>
    <cellStyle name="Followed Hyperlink" xfId="19511" builtinId="9" hidden="1"/>
    <cellStyle name="Followed Hyperlink" xfId="19512" builtinId="9" hidden="1"/>
    <cellStyle name="Followed Hyperlink" xfId="19513" builtinId="9" hidden="1"/>
    <cellStyle name="Followed Hyperlink" xfId="19514" builtinId="9" hidden="1"/>
    <cellStyle name="Followed Hyperlink" xfId="19515" builtinId="9" hidden="1"/>
    <cellStyle name="Followed Hyperlink" xfId="19516" builtinId="9" hidden="1"/>
    <cellStyle name="Followed Hyperlink" xfId="19517" builtinId="9" hidden="1"/>
    <cellStyle name="Followed Hyperlink" xfId="19518" builtinId="9" hidden="1"/>
    <cellStyle name="Followed Hyperlink" xfId="19519" builtinId="9" hidden="1"/>
    <cellStyle name="Followed Hyperlink" xfId="19520" builtinId="9" hidden="1"/>
    <cellStyle name="Followed Hyperlink" xfId="19521" builtinId="9" hidden="1"/>
    <cellStyle name="Followed Hyperlink" xfId="19522" builtinId="9" hidden="1"/>
    <cellStyle name="Followed Hyperlink" xfId="19523" builtinId="9" hidden="1"/>
    <cellStyle name="Followed Hyperlink" xfId="19524" builtinId="9" hidden="1"/>
    <cellStyle name="Followed Hyperlink" xfId="19525" builtinId="9" hidden="1"/>
    <cellStyle name="Followed Hyperlink" xfId="19526" builtinId="9" hidden="1"/>
    <cellStyle name="Followed Hyperlink" xfId="19527" builtinId="9" hidden="1"/>
    <cellStyle name="Followed Hyperlink" xfId="19528" builtinId="9" hidden="1"/>
    <cellStyle name="Followed Hyperlink" xfId="19529" builtinId="9" hidden="1"/>
    <cellStyle name="Followed Hyperlink" xfId="19530" builtinId="9" hidden="1"/>
    <cellStyle name="Followed Hyperlink" xfId="19531" builtinId="9" hidden="1"/>
    <cellStyle name="Followed Hyperlink" xfId="19532" builtinId="9" hidden="1"/>
    <cellStyle name="Followed Hyperlink" xfId="19533" builtinId="9" hidden="1"/>
    <cellStyle name="Followed Hyperlink" xfId="19534" builtinId="9" hidden="1"/>
    <cellStyle name="Followed Hyperlink" xfId="19535" builtinId="9" hidden="1"/>
    <cellStyle name="Followed Hyperlink" xfId="19536" builtinId="9" hidden="1"/>
    <cellStyle name="Followed Hyperlink" xfId="19537" builtinId="9" hidden="1"/>
    <cellStyle name="Followed Hyperlink" xfId="19538" builtinId="9" hidden="1"/>
    <cellStyle name="Followed Hyperlink" xfId="19539" builtinId="9" hidden="1"/>
    <cellStyle name="Followed Hyperlink" xfId="19540" builtinId="9" hidden="1"/>
    <cellStyle name="Followed Hyperlink" xfId="19541" builtinId="9" hidden="1"/>
    <cellStyle name="Followed Hyperlink" xfId="19542" builtinId="9" hidden="1"/>
    <cellStyle name="Followed Hyperlink" xfId="19543" builtinId="9" hidden="1"/>
    <cellStyle name="Followed Hyperlink" xfId="19544" builtinId="9" hidden="1"/>
    <cellStyle name="Followed Hyperlink" xfId="19545" builtinId="9" hidden="1"/>
    <cellStyle name="Followed Hyperlink" xfId="19546" builtinId="9" hidden="1"/>
    <cellStyle name="Followed Hyperlink" xfId="19547" builtinId="9" hidden="1"/>
    <cellStyle name="Followed Hyperlink" xfId="19548" builtinId="9" hidden="1"/>
    <cellStyle name="Followed Hyperlink" xfId="19549" builtinId="9" hidden="1"/>
    <cellStyle name="Followed Hyperlink" xfId="19550" builtinId="9" hidden="1"/>
    <cellStyle name="Followed Hyperlink" xfId="19551" builtinId="9" hidden="1"/>
    <cellStyle name="Followed Hyperlink" xfId="19552" builtinId="9" hidden="1"/>
    <cellStyle name="Followed Hyperlink" xfId="19553" builtinId="9" hidden="1"/>
    <cellStyle name="Followed Hyperlink" xfId="19554" builtinId="9" hidden="1"/>
    <cellStyle name="Followed Hyperlink" xfId="19555" builtinId="9" hidden="1"/>
    <cellStyle name="Followed Hyperlink" xfId="19556" builtinId="9" hidden="1"/>
    <cellStyle name="Followed Hyperlink" xfId="19557" builtinId="9" hidden="1"/>
    <cellStyle name="Followed Hyperlink" xfId="19558" builtinId="9" hidden="1"/>
    <cellStyle name="Followed Hyperlink" xfId="19559" builtinId="9" hidden="1"/>
    <cellStyle name="Followed Hyperlink" xfId="19560" builtinId="9" hidden="1"/>
    <cellStyle name="Followed Hyperlink" xfId="19561" builtinId="9" hidden="1"/>
    <cellStyle name="Followed Hyperlink" xfId="19562" builtinId="9" hidden="1"/>
    <cellStyle name="Followed Hyperlink" xfId="19563" builtinId="9" hidden="1"/>
    <cellStyle name="Followed Hyperlink" xfId="19564" builtinId="9" hidden="1"/>
    <cellStyle name="Followed Hyperlink" xfId="19565" builtinId="9" hidden="1"/>
    <cellStyle name="Followed Hyperlink" xfId="19566" builtinId="9" hidden="1"/>
    <cellStyle name="Followed Hyperlink" xfId="19567" builtinId="9" hidden="1"/>
    <cellStyle name="Followed Hyperlink" xfId="19568" builtinId="9" hidden="1"/>
    <cellStyle name="Followed Hyperlink" xfId="19569" builtinId="9" hidden="1"/>
    <cellStyle name="Followed Hyperlink" xfId="19570" builtinId="9" hidden="1"/>
    <cellStyle name="Followed Hyperlink" xfId="19571" builtinId="9" hidden="1"/>
    <cellStyle name="Followed Hyperlink" xfId="19572" builtinId="9" hidden="1"/>
    <cellStyle name="Followed Hyperlink" xfId="19573" builtinId="9" hidden="1"/>
    <cellStyle name="Followed Hyperlink" xfId="19574" builtinId="9" hidden="1"/>
    <cellStyle name="Followed Hyperlink" xfId="19575" builtinId="9" hidden="1"/>
    <cellStyle name="Followed Hyperlink" xfId="19576" builtinId="9" hidden="1"/>
    <cellStyle name="Followed Hyperlink" xfId="19577" builtinId="9" hidden="1"/>
    <cellStyle name="Followed Hyperlink" xfId="19578" builtinId="9" hidden="1"/>
    <cellStyle name="Followed Hyperlink" xfId="19579" builtinId="9" hidden="1"/>
    <cellStyle name="Followed Hyperlink" xfId="19580" builtinId="9" hidden="1"/>
    <cellStyle name="Followed Hyperlink" xfId="19581" builtinId="9" hidden="1"/>
    <cellStyle name="Followed Hyperlink" xfId="19582" builtinId="9" hidden="1"/>
    <cellStyle name="Followed Hyperlink" xfId="19583" builtinId="9" hidden="1"/>
    <cellStyle name="Followed Hyperlink" xfId="19584" builtinId="9" hidden="1"/>
    <cellStyle name="Followed Hyperlink" xfId="19585" builtinId="9" hidden="1"/>
    <cellStyle name="Followed Hyperlink" xfId="19586" builtinId="9" hidden="1"/>
    <cellStyle name="Followed Hyperlink" xfId="19587" builtinId="9" hidden="1"/>
    <cellStyle name="Followed Hyperlink" xfId="19588" builtinId="9" hidden="1"/>
    <cellStyle name="Followed Hyperlink" xfId="19589" builtinId="9" hidden="1"/>
    <cellStyle name="Followed Hyperlink" xfId="19590" builtinId="9" hidden="1"/>
    <cellStyle name="Followed Hyperlink" xfId="19591" builtinId="9" hidden="1"/>
    <cellStyle name="Followed Hyperlink" xfId="19592" builtinId="9" hidden="1"/>
    <cellStyle name="Followed Hyperlink" xfId="19593" builtinId="9" hidden="1"/>
    <cellStyle name="Followed Hyperlink" xfId="19594" builtinId="9" hidden="1"/>
    <cellStyle name="Followed Hyperlink" xfId="19595" builtinId="9" hidden="1"/>
    <cellStyle name="Followed Hyperlink" xfId="19596" builtinId="9" hidden="1"/>
    <cellStyle name="Followed Hyperlink" xfId="19597" builtinId="9" hidden="1"/>
    <cellStyle name="Followed Hyperlink" xfId="19598" builtinId="9" hidden="1"/>
    <cellStyle name="Followed Hyperlink" xfId="19599" builtinId="9" hidden="1"/>
    <cellStyle name="Followed Hyperlink" xfId="19600" builtinId="9" hidden="1"/>
    <cellStyle name="Followed Hyperlink" xfId="19601" builtinId="9" hidden="1"/>
    <cellStyle name="Followed Hyperlink" xfId="19602" builtinId="9" hidden="1"/>
    <cellStyle name="Followed Hyperlink" xfId="19603" builtinId="9" hidden="1"/>
    <cellStyle name="Followed Hyperlink" xfId="19604" builtinId="9" hidden="1"/>
    <cellStyle name="Followed Hyperlink" xfId="19605" builtinId="9" hidden="1"/>
    <cellStyle name="Followed Hyperlink" xfId="19606" builtinId="9" hidden="1"/>
    <cellStyle name="Followed Hyperlink" xfId="19607" builtinId="9" hidden="1"/>
    <cellStyle name="Followed Hyperlink" xfId="19608" builtinId="9" hidden="1"/>
    <cellStyle name="Followed Hyperlink" xfId="19609" builtinId="9" hidden="1"/>
    <cellStyle name="Followed Hyperlink" xfId="19610" builtinId="9" hidden="1"/>
    <cellStyle name="Followed Hyperlink" xfId="19611" builtinId="9" hidden="1"/>
    <cellStyle name="Followed Hyperlink" xfId="19612" builtinId="9" hidden="1"/>
    <cellStyle name="Followed Hyperlink" xfId="19613" builtinId="9" hidden="1"/>
    <cellStyle name="Followed Hyperlink" xfId="19614" builtinId="9" hidden="1"/>
    <cellStyle name="Followed Hyperlink" xfId="19615" builtinId="9" hidden="1"/>
    <cellStyle name="Followed Hyperlink" xfId="19616" builtinId="9" hidden="1"/>
    <cellStyle name="Followed Hyperlink" xfId="19617" builtinId="9" hidden="1"/>
    <cellStyle name="Followed Hyperlink" xfId="19618" builtinId="9" hidden="1"/>
    <cellStyle name="Followed Hyperlink" xfId="19619" builtinId="9" hidden="1"/>
    <cellStyle name="Followed Hyperlink" xfId="19620" builtinId="9" hidden="1"/>
    <cellStyle name="Followed Hyperlink" xfId="19621" builtinId="9" hidden="1"/>
    <cellStyle name="Followed Hyperlink" xfId="19622" builtinId="9" hidden="1"/>
    <cellStyle name="Followed Hyperlink" xfId="19623" builtinId="9" hidden="1"/>
    <cellStyle name="Followed Hyperlink" xfId="19624" builtinId="9" hidden="1"/>
    <cellStyle name="Followed Hyperlink" xfId="19625" builtinId="9" hidden="1"/>
    <cellStyle name="Followed Hyperlink" xfId="19626" builtinId="9" hidden="1"/>
    <cellStyle name="Followed Hyperlink" xfId="19627" builtinId="9" hidden="1"/>
    <cellStyle name="Followed Hyperlink" xfId="19628" builtinId="9" hidden="1"/>
    <cellStyle name="Followed Hyperlink" xfId="19629" builtinId="9" hidden="1"/>
    <cellStyle name="Followed Hyperlink" xfId="19630" builtinId="9" hidden="1"/>
    <cellStyle name="Followed Hyperlink" xfId="19631" builtinId="9" hidden="1"/>
    <cellStyle name="Followed Hyperlink" xfId="19632" builtinId="9" hidden="1"/>
    <cellStyle name="Followed Hyperlink" xfId="19633" builtinId="9" hidden="1"/>
    <cellStyle name="Followed Hyperlink" xfId="19634" builtinId="9" hidden="1"/>
    <cellStyle name="Followed Hyperlink" xfId="19635" builtinId="9" hidden="1"/>
    <cellStyle name="Followed Hyperlink" xfId="19636" builtinId="9" hidden="1"/>
    <cellStyle name="Followed Hyperlink" xfId="19637" builtinId="9" hidden="1"/>
    <cellStyle name="Followed Hyperlink" xfId="19638" builtinId="9" hidden="1"/>
    <cellStyle name="Followed Hyperlink" xfId="19639" builtinId="9" hidden="1"/>
    <cellStyle name="Followed Hyperlink" xfId="19640" builtinId="9" hidden="1"/>
    <cellStyle name="Followed Hyperlink" xfId="19641" builtinId="9" hidden="1"/>
    <cellStyle name="Followed Hyperlink" xfId="19642" builtinId="9" hidden="1"/>
    <cellStyle name="Followed Hyperlink" xfId="19643" builtinId="9" hidden="1"/>
    <cellStyle name="Followed Hyperlink" xfId="19644" builtinId="9" hidden="1"/>
    <cellStyle name="Followed Hyperlink" xfId="19645" builtinId="9" hidden="1"/>
    <cellStyle name="Followed Hyperlink" xfId="19646" builtinId="9" hidden="1"/>
    <cellStyle name="Followed Hyperlink" xfId="19647" builtinId="9" hidden="1"/>
    <cellStyle name="Followed Hyperlink" xfId="19648" builtinId="9" hidden="1"/>
    <cellStyle name="Followed Hyperlink" xfId="17452" builtinId="9" hidden="1"/>
    <cellStyle name="Followed Hyperlink" xfId="18327" builtinId="9" hidden="1"/>
    <cellStyle name="Followed Hyperlink" xfId="19650" builtinId="9" hidden="1"/>
    <cellStyle name="Followed Hyperlink" xfId="19652" builtinId="9" hidden="1"/>
    <cellStyle name="Followed Hyperlink" xfId="19654" builtinId="9" hidden="1"/>
    <cellStyle name="Followed Hyperlink" xfId="19656" builtinId="9" hidden="1"/>
    <cellStyle name="Followed Hyperlink" xfId="19658" builtinId="9" hidden="1"/>
    <cellStyle name="Followed Hyperlink" xfId="19660" builtinId="9" hidden="1"/>
    <cellStyle name="Followed Hyperlink" xfId="19662" builtinId="9" hidden="1"/>
    <cellStyle name="Followed Hyperlink" xfId="19664" builtinId="9" hidden="1"/>
    <cellStyle name="Followed Hyperlink" xfId="19666" builtinId="9" hidden="1"/>
    <cellStyle name="Followed Hyperlink" xfId="19668" builtinId="9" hidden="1"/>
    <cellStyle name="Followed Hyperlink" xfId="19670" builtinId="9" hidden="1"/>
    <cellStyle name="Followed Hyperlink" xfId="19672" builtinId="9" hidden="1"/>
    <cellStyle name="Followed Hyperlink" xfId="19674" builtinId="9" hidden="1"/>
    <cellStyle name="Followed Hyperlink" xfId="19676" builtinId="9" hidden="1"/>
    <cellStyle name="Followed Hyperlink" xfId="19678" builtinId="9" hidden="1"/>
    <cellStyle name="Followed Hyperlink" xfId="19680" builtinId="9" hidden="1"/>
    <cellStyle name="Followed Hyperlink" xfId="19682" builtinId="9" hidden="1"/>
    <cellStyle name="Followed Hyperlink" xfId="19684" builtinId="9" hidden="1"/>
    <cellStyle name="Followed Hyperlink" xfId="19686" builtinId="9" hidden="1"/>
    <cellStyle name="Followed Hyperlink" xfId="19688" builtinId="9" hidden="1"/>
    <cellStyle name="Followed Hyperlink" xfId="19690" builtinId="9" hidden="1"/>
    <cellStyle name="Followed Hyperlink" xfId="19692" builtinId="9" hidden="1"/>
    <cellStyle name="Followed Hyperlink" xfId="19694" builtinId="9" hidden="1"/>
    <cellStyle name="Followed Hyperlink" xfId="19696" builtinId="9" hidden="1"/>
    <cellStyle name="Followed Hyperlink" xfId="19698" builtinId="9" hidden="1"/>
    <cellStyle name="Followed Hyperlink" xfId="19700" builtinId="9" hidden="1"/>
    <cellStyle name="Followed Hyperlink" xfId="19702" builtinId="9" hidden="1"/>
    <cellStyle name="Followed Hyperlink" xfId="19704" builtinId="9" hidden="1"/>
    <cellStyle name="Followed Hyperlink" xfId="19706" builtinId="9" hidden="1"/>
    <cellStyle name="Followed Hyperlink" xfId="19708" builtinId="9" hidden="1"/>
    <cellStyle name="Followed Hyperlink" xfId="19710" builtinId="9" hidden="1"/>
    <cellStyle name="Followed Hyperlink" xfId="19712" builtinId="9" hidden="1"/>
    <cellStyle name="Followed Hyperlink" xfId="19714" builtinId="9" hidden="1"/>
    <cellStyle name="Followed Hyperlink" xfId="19716" builtinId="9" hidden="1"/>
    <cellStyle name="Followed Hyperlink" xfId="19718" builtinId="9" hidden="1"/>
    <cellStyle name="Followed Hyperlink" xfId="19720" builtinId="9" hidden="1"/>
    <cellStyle name="Followed Hyperlink" xfId="19722" builtinId="9" hidden="1"/>
    <cellStyle name="Followed Hyperlink" xfId="19724" builtinId="9" hidden="1"/>
    <cellStyle name="Followed Hyperlink" xfId="19726" builtinId="9" hidden="1"/>
    <cellStyle name="Followed Hyperlink" xfId="19728" builtinId="9" hidden="1"/>
    <cellStyle name="Followed Hyperlink" xfId="19730" builtinId="9" hidden="1"/>
    <cellStyle name="Followed Hyperlink" xfId="19732" builtinId="9" hidden="1"/>
    <cellStyle name="Followed Hyperlink" xfId="19734" builtinId="9" hidden="1"/>
    <cellStyle name="Followed Hyperlink" xfId="19736" builtinId="9" hidden="1"/>
    <cellStyle name="Followed Hyperlink" xfId="19738" builtinId="9" hidden="1"/>
    <cellStyle name="Followed Hyperlink" xfId="19740" builtinId="9" hidden="1"/>
    <cellStyle name="Followed Hyperlink" xfId="19742" builtinId="9" hidden="1"/>
    <cellStyle name="Followed Hyperlink" xfId="19744" builtinId="9" hidden="1"/>
    <cellStyle name="Followed Hyperlink" xfId="19746" builtinId="9" hidden="1"/>
    <cellStyle name="Followed Hyperlink" xfId="19748" builtinId="9" hidden="1"/>
    <cellStyle name="Followed Hyperlink" xfId="19750" builtinId="9" hidden="1"/>
    <cellStyle name="Followed Hyperlink" xfId="19752" builtinId="9" hidden="1"/>
    <cellStyle name="Followed Hyperlink" xfId="19754" builtinId="9" hidden="1"/>
    <cellStyle name="Followed Hyperlink" xfId="19756" builtinId="9" hidden="1"/>
    <cellStyle name="Followed Hyperlink" xfId="19758" builtinId="9" hidden="1"/>
    <cellStyle name="Followed Hyperlink" xfId="19760" builtinId="9" hidden="1"/>
    <cellStyle name="Followed Hyperlink" xfId="19762" builtinId="9" hidden="1"/>
    <cellStyle name="Followed Hyperlink" xfId="19764" builtinId="9" hidden="1"/>
    <cellStyle name="Followed Hyperlink" xfId="19766" builtinId="9" hidden="1"/>
    <cellStyle name="Followed Hyperlink" xfId="19768" builtinId="9" hidden="1"/>
    <cellStyle name="Followed Hyperlink" xfId="19770" builtinId="9" hidden="1"/>
    <cellStyle name="Followed Hyperlink" xfId="19772" builtinId="9" hidden="1"/>
    <cellStyle name="Followed Hyperlink" xfId="19774" builtinId="9" hidden="1"/>
    <cellStyle name="Followed Hyperlink" xfId="19776" builtinId="9" hidden="1"/>
    <cellStyle name="Followed Hyperlink" xfId="19778" builtinId="9" hidden="1"/>
    <cellStyle name="Followed Hyperlink" xfId="19780" builtinId="9" hidden="1"/>
    <cellStyle name="Followed Hyperlink" xfId="19782" builtinId="9" hidden="1"/>
    <cellStyle name="Followed Hyperlink" xfId="19784" builtinId="9" hidden="1"/>
    <cellStyle name="Followed Hyperlink" xfId="19786" builtinId="9" hidden="1"/>
    <cellStyle name="Followed Hyperlink" xfId="19788" builtinId="9" hidden="1"/>
    <cellStyle name="Followed Hyperlink" xfId="19790" builtinId="9" hidden="1"/>
    <cellStyle name="Followed Hyperlink" xfId="19792" builtinId="9" hidden="1"/>
    <cellStyle name="Followed Hyperlink" xfId="19794" builtinId="9" hidden="1"/>
    <cellStyle name="Followed Hyperlink" xfId="19796" builtinId="9" hidden="1"/>
    <cellStyle name="Followed Hyperlink" xfId="19798" builtinId="9" hidden="1"/>
    <cellStyle name="Followed Hyperlink" xfId="19800" builtinId="9" hidden="1"/>
    <cellStyle name="Followed Hyperlink" xfId="19802" builtinId="9" hidden="1"/>
    <cellStyle name="Followed Hyperlink" xfId="19804" builtinId="9" hidden="1"/>
    <cellStyle name="Followed Hyperlink" xfId="19806" builtinId="9" hidden="1"/>
    <cellStyle name="Followed Hyperlink" xfId="19808" builtinId="9" hidden="1"/>
    <cellStyle name="Followed Hyperlink" xfId="19810" builtinId="9" hidden="1"/>
    <cellStyle name="Followed Hyperlink" xfId="19812" builtinId="9" hidden="1"/>
    <cellStyle name="Followed Hyperlink" xfId="19814" builtinId="9" hidden="1"/>
    <cellStyle name="Followed Hyperlink" xfId="19816" builtinId="9" hidden="1"/>
    <cellStyle name="Followed Hyperlink" xfId="19818" builtinId="9" hidden="1"/>
    <cellStyle name="Followed Hyperlink" xfId="19820" builtinId="9" hidden="1"/>
    <cellStyle name="Followed Hyperlink" xfId="19822" builtinId="9" hidden="1"/>
    <cellStyle name="Followed Hyperlink" xfId="19824" builtinId="9" hidden="1"/>
    <cellStyle name="Followed Hyperlink" xfId="19826" builtinId="9" hidden="1"/>
    <cellStyle name="Followed Hyperlink" xfId="19828" builtinId="9" hidden="1"/>
    <cellStyle name="Followed Hyperlink" xfId="19830" builtinId="9" hidden="1"/>
    <cellStyle name="Followed Hyperlink" xfId="19832" builtinId="9" hidden="1"/>
    <cellStyle name="Followed Hyperlink" xfId="19834" builtinId="9" hidden="1"/>
    <cellStyle name="Followed Hyperlink" xfId="19836" builtinId="9" hidden="1"/>
    <cellStyle name="Followed Hyperlink" xfId="19838" builtinId="9" hidden="1"/>
    <cellStyle name="Followed Hyperlink" xfId="19840" builtinId="9" hidden="1"/>
    <cellStyle name="Followed Hyperlink" xfId="19842" builtinId="9" hidden="1"/>
    <cellStyle name="Followed Hyperlink" xfId="19844" builtinId="9" hidden="1"/>
    <cellStyle name="Followed Hyperlink" xfId="19846" builtinId="9" hidden="1"/>
    <cellStyle name="Followed Hyperlink" xfId="19848" builtinId="9" hidden="1"/>
    <cellStyle name="Followed Hyperlink" xfId="19850" builtinId="9" hidden="1"/>
    <cellStyle name="Followed Hyperlink" xfId="19852" builtinId="9" hidden="1"/>
    <cellStyle name="Followed Hyperlink" xfId="19854" builtinId="9" hidden="1"/>
    <cellStyle name="Followed Hyperlink" xfId="19856" builtinId="9" hidden="1"/>
    <cellStyle name="Followed Hyperlink" xfId="19858" builtinId="9" hidden="1"/>
    <cellStyle name="Followed Hyperlink" xfId="19860" builtinId="9" hidden="1"/>
    <cellStyle name="Followed Hyperlink" xfId="19862" builtinId="9" hidden="1"/>
    <cellStyle name="Followed Hyperlink" xfId="19864" builtinId="9" hidden="1"/>
    <cellStyle name="Followed Hyperlink" xfId="19866" builtinId="9" hidden="1"/>
    <cellStyle name="Followed Hyperlink" xfId="19868" builtinId="9" hidden="1"/>
    <cellStyle name="Followed Hyperlink" xfId="19870" builtinId="9" hidden="1"/>
    <cellStyle name="Followed Hyperlink" xfId="19872" builtinId="9" hidden="1"/>
    <cellStyle name="Followed Hyperlink" xfId="19874" builtinId="9" hidden="1"/>
    <cellStyle name="Followed Hyperlink" xfId="19876" builtinId="9" hidden="1"/>
    <cellStyle name="Followed Hyperlink" xfId="19878" builtinId="9" hidden="1"/>
    <cellStyle name="Followed Hyperlink" xfId="19880" builtinId="9" hidden="1"/>
    <cellStyle name="Followed Hyperlink" xfId="19882" builtinId="9" hidden="1"/>
    <cellStyle name="Followed Hyperlink" xfId="19884" builtinId="9" hidden="1"/>
    <cellStyle name="Followed Hyperlink" xfId="19886" builtinId="9" hidden="1"/>
    <cellStyle name="Followed Hyperlink" xfId="19888" builtinId="9" hidden="1"/>
    <cellStyle name="Followed Hyperlink" xfId="19890" builtinId="9" hidden="1"/>
    <cellStyle name="Followed Hyperlink" xfId="19892" builtinId="9" hidden="1"/>
    <cellStyle name="Followed Hyperlink" xfId="19894" builtinId="9" hidden="1"/>
    <cellStyle name="Followed Hyperlink" xfId="19896" builtinId="9" hidden="1"/>
    <cellStyle name="Followed Hyperlink" xfId="19898" builtinId="9" hidden="1"/>
    <cellStyle name="Followed Hyperlink" xfId="19900" builtinId="9" hidden="1"/>
    <cellStyle name="Followed Hyperlink" xfId="19902" builtinId="9" hidden="1"/>
    <cellStyle name="Followed Hyperlink" xfId="19904" builtinId="9" hidden="1"/>
    <cellStyle name="Followed Hyperlink" xfId="19906" builtinId="9" hidden="1"/>
    <cellStyle name="Followed Hyperlink" xfId="19908" builtinId="9" hidden="1"/>
    <cellStyle name="Followed Hyperlink" xfId="19910" builtinId="9" hidden="1"/>
    <cellStyle name="Followed Hyperlink" xfId="19912" builtinId="9" hidden="1"/>
    <cellStyle name="Followed Hyperlink" xfId="19914" builtinId="9" hidden="1"/>
    <cellStyle name="Followed Hyperlink" xfId="19916" builtinId="9" hidden="1"/>
    <cellStyle name="Followed Hyperlink" xfId="19918" builtinId="9" hidden="1"/>
    <cellStyle name="Followed Hyperlink" xfId="19920" builtinId="9" hidden="1"/>
    <cellStyle name="Followed Hyperlink" xfId="19922" builtinId="9" hidden="1"/>
    <cellStyle name="Followed Hyperlink" xfId="19924" builtinId="9" hidden="1"/>
    <cellStyle name="Followed Hyperlink" xfId="19926" builtinId="9" hidden="1"/>
    <cellStyle name="Followed Hyperlink" xfId="19928" builtinId="9" hidden="1"/>
    <cellStyle name="Followed Hyperlink" xfId="19930" builtinId="9" hidden="1"/>
    <cellStyle name="Followed Hyperlink" xfId="19932" builtinId="9" hidden="1"/>
    <cellStyle name="Followed Hyperlink" xfId="19934" builtinId="9" hidden="1"/>
    <cellStyle name="Followed Hyperlink" xfId="19936" builtinId="9" hidden="1"/>
    <cellStyle name="Followed Hyperlink" xfId="19938" builtinId="9" hidden="1"/>
    <cellStyle name="Followed Hyperlink" xfId="19940" builtinId="9" hidden="1"/>
    <cellStyle name="Followed Hyperlink" xfId="19942" builtinId="9" hidden="1"/>
    <cellStyle name="Followed Hyperlink" xfId="19944" builtinId="9" hidden="1"/>
    <cellStyle name="Followed Hyperlink" xfId="19946" builtinId="9" hidden="1"/>
    <cellStyle name="Followed Hyperlink" xfId="19948" builtinId="9" hidden="1"/>
    <cellStyle name="Followed Hyperlink" xfId="19950" builtinId="9" hidden="1"/>
    <cellStyle name="Followed Hyperlink" xfId="19952" builtinId="9" hidden="1"/>
    <cellStyle name="Followed Hyperlink" xfId="19954" builtinId="9" hidden="1"/>
    <cellStyle name="Followed Hyperlink" xfId="19956" builtinId="9" hidden="1"/>
    <cellStyle name="Followed Hyperlink" xfId="19958" builtinId="9" hidden="1"/>
    <cellStyle name="Followed Hyperlink" xfId="19960" builtinId="9" hidden="1"/>
    <cellStyle name="Followed Hyperlink" xfId="19962" builtinId="9" hidden="1"/>
    <cellStyle name="Followed Hyperlink" xfId="19964" builtinId="9" hidden="1"/>
    <cellStyle name="Followed Hyperlink" xfId="19966" builtinId="9" hidden="1"/>
    <cellStyle name="Followed Hyperlink" xfId="19968" builtinId="9" hidden="1"/>
    <cellStyle name="Followed Hyperlink" xfId="19970" builtinId="9" hidden="1"/>
    <cellStyle name="Followed Hyperlink" xfId="19972" builtinId="9" hidden="1"/>
    <cellStyle name="Followed Hyperlink" xfId="19974" builtinId="9" hidden="1"/>
    <cellStyle name="Followed Hyperlink" xfId="19976" builtinId="9" hidden="1"/>
    <cellStyle name="Followed Hyperlink" xfId="19978" builtinId="9" hidden="1"/>
    <cellStyle name="Followed Hyperlink" xfId="19980" builtinId="9" hidden="1"/>
    <cellStyle name="Followed Hyperlink" xfId="19982" builtinId="9" hidden="1"/>
    <cellStyle name="Followed Hyperlink" xfId="19984" builtinId="9" hidden="1"/>
    <cellStyle name="Followed Hyperlink" xfId="19986" builtinId="9" hidden="1"/>
    <cellStyle name="Followed Hyperlink" xfId="19988" builtinId="9" hidden="1"/>
    <cellStyle name="Followed Hyperlink" xfId="19990" builtinId="9" hidden="1"/>
    <cellStyle name="Followed Hyperlink" xfId="19992" builtinId="9" hidden="1"/>
    <cellStyle name="Followed Hyperlink" xfId="19994" builtinId="9" hidden="1"/>
    <cellStyle name="Followed Hyperlink" xfId="19996" builtinId="9" hidden="1"/>
    <cellStyle name="Followed Hyperlink" xfId="19998" builtinId="9" hidden="1"/>
    <cellStyle name="Followed Hyperlink" xfId="20000" builtinId="9" hidden="1"/>
    <cellStyle name="Followed Hyperlink" xfId="20002" builtinId="9" hidden="1"/>
    <cellStyle name="Followed Hyperlink" xfId="20004" builtinId="9" hidden="1"/>
    <cellStyle name="Followed Hyperlink" xfId="20006" builtinId="9" hidden="1"/>
    <cellStyle name="Followed Hyperlink" xfId="20008" builtinId="9" hidden="1"/>
    <cellStyle name="Followed Hyperlink" xfId="20010" builtinId="9" hidden="1"/>
    <cellStyle name="Followed Hyperlink" xfId="20012" builtinId="9" hidden="1"/>
    <cellStyle name="Followed Hyperlink" xfId="20014" builtinId="9" hidden="1"/>
    <cellStyle name="Followed Hyperlink" xfId="20016" builtinId="9" hidden="1"/>
    <cellStyle name="Followed Hyperlink" xfId="20018" builtinId="9" hidden="1"/>
    <cellStyle name="Followed Hyperlink" xfId="20020" builtinId="9" hidden="1"/>
    <cellStyle name="Followed Hyperlink" xfId="20022" builtinId="9" hidden="1"/>
    <cellStyle name="Followed Hyperlink" xfId="20024" builtinId="9" hidden="1"/>
    <cellStyle name="Followed Hyperlink" xfId="20026" builtinId="9" hidden="1"/>
    <cellStyle name="Followed Hyperlink" xfId="20028" builtinId="9" hidden="1"/>
    <cellStyle name="Followed Hyperlink" xfId="20030" builtinId="9" hidden="1"/>
    <cellStyle name="Followed Hyperlink" xfId="20032" builtinId="9" hidden="1"/>
    <cellStyle name="Followed Hyperlink" xfId="20034" builtinId="9" hidden="1"/>
    <cellStyle name="Followed Hyperlink" xfId="20036" builtinId="9" hidden="1"/>
    <cellStyle name="Followed Hyperlink" xfId="20038" builtinId="9" hidden="1"/>
    <cellStyle name="Followed Hyperlink" xfId="20040" builtinId="9" hidden="1"/>
    <cellStyle name="Followed Hyperlink" xfId="20042" builtinId="9" hidden="1"/>
    <cellStyle name="Followed Hyperlink" xfId="20044" builtinId="9" hidden="1"/>
    <cellStyle name="Followed Hyperlink" xfId="20046" builtinId="9" hidden="1"/>
    <cellStyle name="Followed Hyperlink" xfId="20048" builtinId="9" hidden="1"/>
    <cellStyle name="Followed Hyperlink" xfId="20050" builtinId="9" hidden="1"/>
    <cellStyle name="Followed Hyperlink" xfId="20052" builtinId="9" hidden="1"/>
    <cellStyle name="Followed Hyperlink" xfId="20054" builtinId="9" hidden="1"/>
    <cellStyle name="Followed Hyperlink" xfId="20056" builtinId="9" hidden="1"/>
    <cellStyle name="Followed Hyperlink" xfId="20058" builtinId="9" hidden="1"/>
    <cellStyle name="Followed Hyperlink" xfId="20060" builtinId="9" hidden="1"/>
    <cellStyle name="Followed Hyperlink" xfId="20062" builtinId="9" hidden="1"/>
    <cellStyle name="Followed Hyperlink" xfId="20064" builtinId="9" hidden="1"/>
    <cellStyle name="Followed Hyperlink" xfId="20066" builtinId="9" hidden="1"/>
    <cellStyle name="Followed Hyperlink" xfId="20068" builtinId="9" hidden="1"/>
    <cellStyle name="Followed Hyperlink" xfId="20070" builtinId="9" hidden="1"/>
    <cellStyle name="Followed Hyperlink" xfId="20072" builtinId="9" hidden="1"/>
    <cellStyle name="Followed Hyperlink" xfId="20074" builtinId="9" hidden="1"/>
    <cellStyle name="Followed Hyperlink" xfId="20076" builtinId="9" hidden="1"/>
    <cellStyle name="Followed Hyperlink" xfId="20078" builtinId="9" hidden="1"/>
    <cellStyle name="Followed Hyperlink" xfId="20080" builtinId="9" hidden="1"/>
    <cellStyle name="Followed Hyperlink" xfId="20082" builtinId="9" hidden="1"/>
    <cellStyle name="Followed Hyperlink" xfId="20084" builtinId="9" hidden="1"/>
    <cellStyle name="Followed Hyperlink" xfId="20086" builtinId="9" hidden="1"/>
    <cellStyle name="Followed Hyperlink" xfId="20088" builtinId="9" hidden="1"/>
    <cellStyle name="Followed Hyperlink" xfId="20090" builtinId="9" hidden="1"/>
    <cellStyle name="Followed Hyperlink" xfId="20092" builtinId="9" hidden="1"/>
    <cellStyle name="Followed Hyperlink" xfId="20094" builtinId="9" hidden="1"/>
    <cellStyle name="Followed Hyperlink" xfId="20096" builtinId="9" hidden="1"/>
    <cellStyle name="Followed Hyperlink" xfId="20098" builtinId="9" hidden="1"/>
    <cellStyle name="Followed Hyperlink" xfId="20100" builtinId="9" hidden="1"/>
    <cellStyle name="Followed Hyperlink" xfId="20102" builtinId="9" hidden="1"/>
    <cellStyle name="Followed Hyperlink" xfId="20104" builtinId="9" hidden="1"/>
    <cellStyle name="Followed Hyperlink" xfId="20106" builtinId="9" hidden="1"/>
    <cellStyle name="Followed Hyperlink" xfId="20108" builtinId="9" hidden="1"/>
    <cellStyle name="Followed Hyperlink" xfId="20110" builtinId="9" hidden="1"/>
    <cellStyle name="Followed Hyperlink" xfId="20112" builtinId="9" hidden="1"/>
    <cellStyle name="Followed Hyperlink" xfId="20114" builtinId="9" hidden="1"/>
    <cellStyle name="Followed Hyperlink" xfId="20116" builtinId="9" hidden="1"/>
    <cellStyle name="Followed Hyperlink" xfId="20118" builtinId="9" hidden="1"/>
    <cellStyle name="Followed Hyperlink" xfId="20120" builtinId="9" hidden="1"/>
    <cellStyle name="Followed Hyperlink" xfId="20122" builtinId="9" hidden="1"/>
    <cellStyle name="Followed Hyperlink" xfId="20124" builtinId="9" hidden="1"/>
    <cellStyle name="Followed Hyperlink" xfId="20126" builtinId="9" hidden="1"/>
    <cellStyle name="Followed Hyperlink" xfId="20128" builtinId="9" hidden="1"/>
    <cellStyle name="Followed Hyperlink" xfId="20130" builtinId="9" hidden="1"/>
    <cellStyle name="Followed Hyperlink" xfId="20132" builtinId="9" hidden="1"/>
    <cellStyle name="Followed Hyperlink" xfId="20134" builtinId="9" hidden="1"/>
    <cellStyle name="Followed Hyperlink" xfId="20136" builtinId="9" hidden="1"/>
    <cellStyle name="Followed Hyperlink" xfId="20138" builtinId="9" hidden="1"/>
    <cellStyle name="Followed Hyperlink" xfId="20140" builtinId="9" hidden="1"/>
    <cellStyle name="Followed Hyperlink" xfId="20142" builtinId="9" hidden="1"/>
    <cellStyle name="Followed Hyperlink" xfId="20144" builtinId="9" hidden="1"/>
    <cellStyle name="Followed Hyperlink" xfId="20146" builtinId="9" hidden="1"/>
    <cellStyle name="Followed Hyperlink" xfId="20148" builtinId="9" hidden="1"/>
    <cellStyle name="Followed Hyperlink" xfId="20150" builtinId="9" hidden="1"/>
    <cellStyle name="Followed Hyperlink" xfId="20152" builtinId="9" hidden="1"/>
    <cellStyle name="Followed Hyperlink" xfId="20154" builtinId="9" hidden="1"/>
    <cellStyle name="Followed Hyperlink" xfId="20156" builtinId="9" hidden="1"/>
    <cellStyle name="Followed Hyperlink" xfId="20158" builtinId="9" hidden="1"/>
    <cellStyle name="Followed Hyperlink" xfId="20160" builtinId="9" hidden="1"/>
    <cellStyle name="Followed Hyperlink" xfId="20162" builtinId="9" hidden="1"/>
    <cellStyle name="Followed Hyperlink" xfId="20164" builtinId="9" hidden="1"/>
    <cellStyle name="Followed Hyperlink" xfId="20166" builtinId="9" hidden="1"/>
    <cellStyle name="Followed Hyperlink" xfId="20168" builtinId="9" hidden="1"/>
    <cellStyle name="Followed Hyperlink" xfId="20170" builtinId="9" hidden="1"/>
    <cellStyle name="Followed Hyperlink" xfId="20172" builtinId="9" hidden="1"/>
    <cellStyle name="Followed Hyperlink" xfId="20174" builtinId="9" hidden="1"/>
    <cellStyle name="Followed Hyperlink" xfId="20176" builtinId="9" hidden="1"/>
    <cellStyle name="Followed Hyperlink" xfId="20178" builtinId="9" hidden="1"/>
    <cellStyle name="Followed Hyperlink" xfId="20180" builtinId="9" hidden="1"/>
    <cellStyle name="Followed Hyperlink" xfId="20182" builtinId="9" hidden="1"/>
    <cellStyle name="Followed Hyperlink" xfId="20184" builtinId="9" hidden="1"/>
    <cellStyle name="Followed Hyperlink" xfId="20186" builtinId="9" hidden="1"/>
    <cellStyle name="Followed Hyperlink" xfId="20188" builtinId="9" hidden="1"/>
    <cellStyle name="Followed Hyperlink" xfId="20190" builtinId="9" hidden="1"/>
    <cellStyle name="Followed Hyperlink" xfId="20192" builtinId="9" hidden="1"/>
    <cellStyle name="Followed Hyperlink" xfId="20194" builtinId="9" hidden="1"/>
    <cellStyle name="Followed Hyperlink" xfId="20196" builtinId="9" hidden="1"/>
    <cellStyle name="Followed Hyperlink" xfId="20198" builtinId="9" hidden="1"/>
    <cellStyle name="Followed Hyperlink" xfId="20200" builtinId="9" hidden="1"/>
    <cellStyle name="Followed Hyperlink" xfId="20202" builtinId="9" hidden="1"/>
    <cellStyle name="Followed Hyperlink" xfId="20204" builtinId="9" hidden="1"/>
    <cellStyle name="Followed Hyperlink" xfId="20206" builtinId="9" hidden="1"/>
    <cellStyle name="Followed Hyperlink" xfId="20208" builtinId="9" hidden="1"/>
    <cellStyle name="Followed Hyperlink" xfId="20210" builtinId="9" hidden="1"/>
    <cellStyle name="Followed Hyperlink" xfId="20212" builtinId="9" hidden="1"/>
    <cellStyle name="Followed Hyperlink" xfId="20214" builtinId="9" hidden="1"/>
    <cellStyle name="Followed Hyperlink" xfId="20216" builtinId="9" hidden="1"/>
    <cellStyle name="Followed Hyperlink" xfId="20218" builtinId="9" hidden="1"/>
    <cellStyle name="Followed Hyperlink" xfId="20220" builtinId="9" hidden="1"/>
    <cellStyle name="Followed Hyperlink" xfId="20222" builtinId="9" hidden="1"/>
    <cellStyle name="Followed Hyperlink" xfId="20224" builtinId="9" hidden="1"/>
    <cellStyle name="Followed Hyperlink" xfId="20226" builtinId="9" hidden="1"/>
    <cellStyle name="Followed Hyperlink" xfId="20228" builtinId="9" hidden="1"/>
    <cellStyle name="Followed Hyperlink" xfId="20230" builtinId="9" hidden="1"/>
    <cellStyle name="Followed Hyperlink" xfId="20232" builtinId="9" hidden="1"/>
    <cellStyle name="Followed Hyperlink" xfId="20234" builtinId="9" hidden="1"/>
    <cellStyle name="Followed Hyperlink" xfId="20236" builtinId="9" hidden="1"/>
    <cellStyle name="Followed Hyperlink" xfId="20238" builtinId="9" hidden="1"/>
    <cellStyle name="Followed Hyperlink" xfId="20240" builtinId="9" hidden="1"/>
    <cellStyle name="Followed Hyperlink" xfId="20242" builtinId="9" hidden="1"/>
    <cellStyle name="Followed Hyperlink" xfId="20244" builtinId="9" hidden="1"/>
    <cellStyle name="Followed Hyperlink" xfId="20246" builtinId="9" hidden="1"/>
    <cellStyle name="Followed Hyperlink" xfId="20248" builtinId="9" hidden="1"/>
    <cellStyle name="Followed Hyperlink" xfId="20250" builtinId="9" hidden="1"/>
    <cellStyle name="Followed Hyperlink" xfId="20252" builtinId="9" hidden="1"/>
    <cellStyle name="Followed Hyperlink" xfId="20254" builtinId="9" hidden="1"/>
    <cellStyle name="Followed Hyperlink" xfId="20256" builtinId="9" hidden="1"/>
    <cellStyle name="Followed Hyperlink" xfId="20258" builtinId="9" hidden="1"/>
    <cellStyle name="Followed Hyperlink" xfId="20260" builtinId="9" hidden="1"/>
    <cellStyle name="Followed Hyperlink" xfId="20262" builtinId="9" hidden="1"/>
    <cellStyle name="Followed Hyperlink" xfId="20264" builtinId="9" hidden="1"/>
    <cellStyle name="Followed Hyperlink" xfId="20266" builtinId="9" hidden="1"/>
    <cellStyle name="Followed Hyperlink" xfId="20268" builtinId="9" hidden="1"/>
    <cellStyle name="Followed Hyperlink" xfId="20270" builtinId="9" hidden="1"/>
    <cellStyle name="Followed Hyperlink" xfId="20272" builtinId="9" hidden="1"/>
    <cellStyle name="Followed Hyperlink" xfId="20274" builtinId="9" hidden="1"/>
    <cellStyle name="Followed Hyperlink" xfId="20276" builtinId="9" hidden="1"/>
    <cellStyle name="Followed Hyperlink" xfId="20278" builtinId="9" hidden="1"/>
    <cellStyle name="Followed Hyperlink" xfId="20280" builtinId="9" hidden="1"/>
    <cellStyle name="Followed Hyperlink" xfId="20282" builtinId="9" hidden="1"/>
    <cellStyle name="Followed Hyperlink" xfId="20284" builtinId="9" hidden="1"/>
    <cellStyle name="Followed Hyperlink" xfId="20286" builtinId="9" hidden="1"/>
    <cellStyle name="Followed Hyperlink" xfId="20288" builtinId="9" hidden="1"/>
    <cellStyle name="Followed Hyperlink" xfId="20292" builtinId="9" hidden="1"/>
    <cellStyle name="Followed Hyperlink" xfId="20294" builtinId="9" hidden="1"/>
    <cellStyle name="Followed Hyperlink" xfId="20296" builtinId="9" hidden="1"/>
    <cellStyle name="Followed Hyperlink" xfId="20298" builtinId="9" hidden="1"/>
    <cellStyle name="Followed Hyperlink" xfId="20300" builtinId="9" hidden="1"/>
    <cellStyle name="Followed Hyperlink" xfId="20302" builtinId="9" hidden="1"/>
    <cellStyle name="Followed Hyperlink" xfId="20304" builtinId="9" hidden="1"/>
    <cellStyle name="Followed Hyperlink" xfId="20306" builtinId="9" hidden="1"/>
    <cellStyle name="Followed Hyperlink" xfId="20308" builtinId="9" hidden="1"/>
    <cellStyle name="Followed Hyperlink" xfId="20310" builtinId="9" hidden="1"/>
    <cellStyle name="Followed Hyperlink" xfId="20312" builtinId="9" hidden="1"/>
    <cellStyle name="Followed Hyperlink" xfId="20314" builtinId="9" hidden="1"/>
    <cellStyle name="Followed Hyperlink" xfId="20316" builtinId="9" hidden="1"/>
    <cellStyle name="Followed Hyperlink" xfId="20318" builtinId="9" hidden="1"/>
    <cellStyle name="Followed Hyperlink" xfId="20320" builtinId="9" hidden="1"/>
    <cellStyle name="Followed Hyperlink" xfId="20322" builtinId="9" hidden="1"/>
    <cellStyle name="Followed Hyperlink" xfId="20324" builtinId="9" hidden="1"/>
    <cellStyle name="Followed Hyperlink" xfId="20326" builtinId="9" hidden="1"/>
    <cellStyle name="Followed Hyperlink" xfId="20328" builtinId="9" hidden="1"/>
    <cellStyle name="Followed Hyperlink" xfId="20330" builtinId="9" hidden="1"/>
    <cellStyle name="Followed Hyperlink" xfId="20332" builtinId="9" hidden="1"/>
    <cellStyle name="Followed Hyperlink" xfId="20334" builtinId="9" hidden="1"/>
    <cellStyle name="Followed Hyperlink" xfId="20336" builtinId="9" hidden="1"/>
    <cellStyle name="Followed Hyperlink" xfId="20338" builtinId="9" hidden="1"/>
    <cellStyle name="Followed Hyperlink" xfId="20340" builtinId="9" hidden="1"/>
    <cellStyle name="Followed Hyperlink" xfId="20342" builtinId="9" hidden="1"/>
    <cellStyle name="Followed Hyperlink" xfId="20344" builtinId="9" hidden="1"/>
    <cellStyle name="Followed Hyperlink" xfId="20346" builtinId="9" hidden="1"/>
    <cellStyle name="Followed Hyperlink" xfId="20348" builtinId="9" hidden="1"/>
    <cellStyle name="Followed Hyperlink" xfId="20350" builtinId="9" hidden="1"/>
    <cellStyle name="Followed Hyperlink" xfId="20352" builtinId="9" hidden="1"/>
    <cellStyle name="Followed Hyperlink" xfId="20354" builtinId="9" hidden="1"/>
    <cellStyle name="Followed Hyperlink" xfId="20356" builtinId="9" hidden="1"/>
    <cellStyle name="Followed Hyperlink" xfId="20358" builtinId="9" hidden="1"/>
    <cellStyle name="Followed Hyperlink" xfId="20360" builtinId="9" hidden="1"/>
    <cellStyle name="Followed Hyperlink" xfId="20362" builtinId="9" hidden="1"/>
    <cellStyle name="Followed Hyperlink" xfId="20364" builtinId="9" hidden="1"/>
    <cellStyle name="Followed Hyperlink" xfId="20366" builtinId="9" hidden="1"/>
    <cellStyle name="Followed Hyperlink" xfId="20368" builtinId="9" hidden="1"/>
    <cellStyle name="Followed Hyperlink" xfId="20370" builtinId="9" hidden="1"/>
    <cellStyle name="Followed Hyperlink" xfId="20372" builtinId="9" hidden="1"/>
    <cellStyle name="Followed Hyperlink" xfId="20374" builtinId="9" hidden="1"/>
    <cellStyle name="Followed Hyperlink" xfId="20376" builtinId="9" hidden="1"/>
    <cellStyle name="Followed Hyperlink" xfId="20378" builtinId="9" hidden="1"/>
    <cellStyle name="Followed Hyperlink" xfId="20380" builtinId="9" hidden="1"/>
    <cellStyle name="Followed Hyperlink" xfId="20382" builtinId="9" hidden="1"/>
    <cellStyle name="Followed Hyperlink" xfId="20384" builtinId="9" hidden="1"/>
    <cellStyle name="Followed Hyperlink" xfId="20386" builtinId="9" hidden="1"/>
    <cellStyle name="Followed Hyperlink" xfId="20388" builtinId="9" hidden="1"/>
    <cellStyle name="Followed Hyperlink" xfId="20390" builtinId="9" hidden="1"/>
    <cellStyle name="Followed Hyperlink" xfId="20392" builtinId="9" hidden="1"/>
    <cellStyle name="Followed Hyperlink" xfId="20394" builtinId="9" hidden="1"/>
    <cellStyle name="Followed Hyperlink" xfId="20396" builtinId="9" hidden="1"/>
    <cellStyle name="Followed Hyperlink" xfId="20399" builtinId="9" hidden="1"/>
    <cellStyle name="Followed Hyperlink" xfId="20401" builtinId="9" hidden="1"/>
    <cellStyle name="Followed Hyperlink" xfId="20403" builtinId="9" hidden="1"/>
    <cellStyle name="Followed Hyperlink" xfId="20405" builtinId="9" hidden="1"/>
    <cellStyle name="Followed Hyperlink" xfId="20407" builtinId="9" hidden="1"/>
    <cellStyle name="Followed Hyperlink" xfId="20409" builtinId="9" hidden="1"/>
    <cellStyle name="Followed Hyperlink" xfId="20411" builtinId="9" hidden="1"/>
    <cellStyle name="Followed Hyperlink" xfId="20413" builtinId="9" hidden="1"/>
    <cellStyle name="Followed Hyperlink" xfId="20415" builtinId="9" hidden="1"/>
    <cellStyle name="Followed Hyperlink" xfId="20417" builtinId="9" hidden="1"/>
    <cellStyle name="Followed Hyperlink" xfId="20419" builtinId="9" hidden="1"/>
    <cellStyle name="Followed Hyperlink" xfId="20421" builtinId="9" hidden="1"/>
    <cellStyle name="Followed Hyperlink" xfId="20423" builtinId="9" hidden="1"/>
    <cellStyle name="Followed Hyperlink" xfId="20425" builtinId="9" hidden="1"/>
    <cellStyle name="Followed Hyperlink" xfId="20427" builtinId="9" hidden="1"/>
    <cellStyle name="Followed Hyperlink" xfId="20429" builtinId="9" hidden="1"/>
    <cellStyle name="Followed Hyperlink" xfId="20431" builtinId="9" hidden="1"/>
    <cellStyle name="Followed Hyperlink" xfId="20433" builtinId="9" hidden="1"/>
    <cellStyle name="Followed Hyperlink" xfId="20435" builtinId="9" hidden="1"/>
    <cellStyle name="Followed Hyperlink" xfId="20437" builtinId="9" hidden="1"/>
    <cellStyle name="Followed Hyperlink" xfId="20439" builtinId="9" hidden="1"/>
    <cellStyle name="Followed Hyperlink" xfId="20441" builtinId="9" hidden="1"/>
    <cellStyle name="Followed Hyperlink" xfId="20443" builtinId="9" hidden="1"/>
    <cellStyle name="Followed Hyperlink" xfId="20445" builtinId="9" hidden="1"/>
    <cellStyle name="Followed Hyperlink" xfId="20447" builtinId="9" hidden="1"/>
    <cellStyle name="Followed Hyperlink" xfId="20449" builtinId="9" hidden="1"/>
    <cellStyle name="Followed Hyperlink" xfId="20451" builtinId="9" hidden="1"/>
    <cellStyle name="Followed Hyperlink" xfId="20453" builtinId="9" hidden="1"/>
    <cellStyle name="Followed Hyperlink" xfId="20455" builtinId="9" hidden="1"/>
    <cellStyle name="Followed Hyperlink" xfId="20457" builtinId="9" hidden="1"/>
    <cellStyle name="Followed Hyperlink" xfId="20459" builtinId="9" hidden="1"/>
    <cellStyle name="Followed Hyperlink" xfId="20461" builtinId="9" hidden="1"/>
    <cellStyle name="Followed Hyperlink" xfId="20463" builtinId="9" hidden="1"/>
    <cellStyle name="Followed Hyperlink" xfId="20465" builtinId="9" hidden="1"/>
    <cellStyle name="Followed Hyperlink" xfId="20467" builtinId="9" hidden="1"/>
    <cellStyle name="Followed Hyperlink" xfId="20468" builtinId="9" hidden="1"/>
    <cellStyle name="Followed Hyperlink" xfId="20469" builtinId="9" hidden="1"/>
    <cellStyle name="Followed Hyperlink" xfId="20470" builtinId="9" hidden="1"/>
    <cellStyle name="Followed Hyperlink" xfId="20471" builtinId="9" hidden="1"/>
    <cellStyle name="Followed Hyperlink" xfId="20472" builtinId="9" hidden="1"/>
    <cellStyle name="Followed Hyperlink" xfId="20473" builtinId="9" hidden="1"/>
    <cellStyle name="Followed Hyperlink" xfId="20474" builtinId="9" hidden="1"/>
    <cellStyle name="Followed Hyperlink" xfId="20475" builtinId="9" hidden="1"/>
    <cellStyle name="Followed Hyperlink" xfId="20476" builtinId="9" hidden="1"/>
    <cellStyle name="Followed Hyperlink" xfId="20477" builtinId="9" hidden="1"/>
    <cellStyle name="Followed Hyperlink" xfId="20478" builtinId="9" hidden="1"/>
    <cellStyle name="Followed Hyperlink" xfId="20479" builtinId="9" hidden="1"/>
    <cellStyle name="Followed Hyperlink" xfId="20480" builtinId="9" hidden="1"/>
    <cellStyle name="Followed Hyperlink" xfId="20481" builtinId="9" hidden="1"/>
    <cellStyle name="Followed Hyperlink" xfId="20482" builtinId="9" hidden="1"/>
    <cellStyle name="Followed Hyperlink" xfId="20483" builtinId="9" hidden="1"/>
    <cellStyle name="Followed Hyperlink" xfId="20484" builtinId="9" hidden="1"/>
    <cellStyle name="Followed Hyperlink" xfId="20485" builtinId="9" hidden="1"/>
    <cellStyle name="Followed Hyperlink" xfId="20486" builtinId="9" hidden="1"/>
    <cellStyle name="Followed Hyperlink" xfId="20487" builtinId="9" hidden="1"/>
    <cellStyle name="Followed Hyperlink" xfId="20488" builtinId="9" hidden="1"/>
    <cellStyle name="Followed Hyperlink" xfId="20489" builtinId="9" hidden="1"/>
    <cellStyle name="Followed Hyperlink" xfId="20490" builtinId="9" hidden="1"/>
    <cellStyle name="Followed Hyperlink" xfId="20491" builtinId="9" hidden="1"/>
    <cellStyle name="Followed Hyperlink" xfId="20492" builtinId="9" hidden="1"/>
    <cellStyle name="Followed Hyperlink" xfId="20493" builtinId="9" hidden="1"/>
    <cellStyle name="Followed Hyperlink" xfId="20494" builtinId="9" hidden="1"/>
    <cellStyle name="Followed Hyperlink" xfId="20495" builtinId="9" hidden="1"/>
    <cellStyle name="Followed Hyperlink" xfId="20496" builtinId="9" hidden="1"/>
    <cellStyle name="Followed Hyperlink" xfId="20497" builtinId="9" hidden="1"/>
    <cellStyle name="Followed Hyperlink" xfId="20498" builtinId="9" hidden="1"/>
    <cellStyle name="Followed Hyperlink" xfId="20499" builtinId="9" hidden="1"/>
    <cellStyle name="Followed Hyperlink" xfId="20500" builtinId="9" hidden="1"/>
    <cellStyle name="Followed Hyperlink" xfId="20501" builtinId="9" hidden="1"/>
    <cellStyle name="Followed Hyperlink" xfId="20502" builtinId="9" hidden="1"/>
    <cellStyle name="Followed Hyperlink" xfId="20503" builtinId="9" hidden="1"/>
    <cellStyle name="Followed Hyperlink" xfId="20504" builtinId="9" hidden="1"/>
    <cellStyle name="Followed Hyperlink" xfId="20505" builtinId="9" hidden="1"/>
    <cellStyle name="Followed Hyperlink" xfId="20506" builtinId="9" hidden="1"/>
    <cellStyle name="Followed Hyperlink" xfId="20507" builtinId="9" hidden="1"/>
    <cellStyle name="Followed Hyperlink" xfId="20508" builtinId="9" hidden="1"/>
    <cellStyle name="Followed Hyperlink" xfId="20509" builtinId="9" hidden="1"/>
    <cellStyle name="Followed Hyperlink" xfId="20510" builtinId="9" hidden="1"/>
    <cellStyle name="Followed Hyperlink" xfId="20511" builtinId="9" hidden="1"/>
    <cellStyle name="Followed Hyperlink" xfId="20512" builtinId="9" hidden="1"/>
    <cellStyle name="Followed Hyperlink" xfId="20513" builtinId="9" hidden="1"/>
    <cellStyle name="Followed Hyperlink" xfId="20514" builtinId="9" hidden="1"/>
    <cellStyle name="Followed Hyperlink" xfId="20515" builtinId="9" hidden="1"/>
    <cellStyle name="Followed Hyperlink" xfId="20516" builtinId="9" hidden="1"/>
    <cellStyle name="Followed Hyperlink" xfId="20517" builtinId="9" hidden="1"/>
    <cellStyle name="Followed Hyperlink" xfId="20518" builtinId="9" hidden="1"/>
    <cellStyle name="Followed Hyperlink" xfId="20519" builtinId="9" hidden="1"/>
    <cellStyle name="Followed Hyperlink" xfId="20520" builtinId="9" hidden="1"/>
    <cellStyle name="Followed Hyperlink" xfId="20521" builtinId="9" hidden="1"/>
    <cellStyle name="Followed Hyperlink" xfId="20522" builtinId="9" hidden="1"/>
    <cellStyle name="Followed Hyperlink" xfId="20523" builtinId="9" hidden="1"/>
    <cellStyle name="Followed Hyperlink" xfId="20524" builtinId="9" hidden="1"/>
    <cellStyle name="Followed Hyperlink" xfId="20525" builtinId="9" hidden="1"/>
    <cellStyle name="Followed Hyperlink" xfId="20526" builtinId="9" hidden="1"/>
    <cellStyle name="Followed Hyperlink" xfId="20527" builtinId="9" hidden="1"/>
    <cellStyle name="Followed Hyperlink" xfId="20528" builtinId="9" hidden="1"/>
    <cellStyle name="Followed Hyperlink" xfId="20529" builtinId="9" hidden="1"/>
    <cellStyle name="Followed Hyperlink" xfId="20530" builtinId="9" hidden="1"/>
    <cellStyle name="Followed Hyperlink" xfId="20531" builtinId="9" hidden="1"/>
    <cellStyle name="Followed Hyperlink" xfId="20532" builtinId="9" hidden="1"/>
    <cellStyle name="Followed Hyperlink" xfId="20533" builtinId="9" hidden="1"/>
    <cellStyle name="Followed Hyperlink" xfId="20534" builtinId="9" hidden="1"/>
    <cellStyle name="Followed Hyperlink" xfId="20535" builtinId="9" hidden="1"/>
    <cellStyle name="Followed Hyperlink" xfId="20536" builtinId="9" hidden="1"/>
    <cellStyle name="Followed Hyperlink" xfId="20537" builtinId="9" hidden="1"/>
    <cellStyle name="Followed Hyperlink" xfId="20538" builtinId="9" hidden="1"/>
    <cellStyle name="Followed Hyperlink" xfId="20539" builtinId="9" hidden="1"/>
    <cellStyle name="Followed Hyperlink" xfId="20540" builtinId="9" hidden="1"/>
    <cellStyle name="Followed Hyperlink" xfId="20541" builtinId="9" hidden="1"/>
    <cellStyle name="Followed Hyperlink" xfId="20542" builtinId="9" hidden="1"/>
    <cellStyle name="Followed Hyperlink" xfId="20543" builtinId="9" hidden="1"/>
    <cellStyle name="Followed Hyperlink" xfId="20544" builtinId="9" hidden="1"/>
    <cellStyle name="Followed Hyperlink" xfId="20545" builtinId="9" hidden="1"/>
    <cellStyle name="Followed Hyperlink" xfId="20546" builtinId="9" hidden="1"/>
    <cellStyle name="Followed Hyperlink" xfId="20547" builtinId="9" hidden="1"/>
    <cellStyle name="Followed Hyperlink" xfId="20548" builtinId="9" hidden="1"/>
    <cellStyle name="Followed Hyperlink" xfId="20549" builtinId="9" hidden="1"/>
    <cellStyle name="Followed Hyperlink" xfId="20550" builtinId="9" hidden="1"/>
    <cellStyle name="Followed Hyperlink" xfId="20551" builtinId="9" hidden="1"/>
    <cellStyle name="Followed Hyperlink" xfId="20552" builtinId="9" hidden="1"/>
    <cellStyle name="Followed Hyperlink" xfId="20553" builtinId="9" hidden="1"/>
    <cellStyle name="Followed Hyperlink" xfId="20554" builtinId="9" hidden="1"/>
    <cellStyle name="Followed Hyperlink" xfId="20555" builtinId="9" hidden="1"/>
    <cellStyle name="Followed Hyperlink" xfId="20556" builtinId="9" hidden="1"/>
    <cellStyle name="Followed Hyperlink" xfId="20557" builtinId="9" hidden="1"/>
    <cellStyle name="Followed Hyperlink" xfId="20558" builtinId="9" hidden="1"/>
    <cellStyle name="Followed Hyperlink" xfId="20559" builtinId="9" hidden="1"/>
    <cellStyle name="Followed Hyperlink" xfId="20560" builtinId="9" hidden="1"/>
    <cellStyle name="Followed Hyperlink" xfId="20561" builtinId="9" hidden="1"/>
    <cellStyle name="Followed Hyperlink" xfId="20562" builtinId="9" hidden="1"/>
    <cellStyle name="Followed Hyperlink" xfId="20563" builtinId="9" hidden="1"/>
    <cellStyle name="Followed Hyperlink" xfId="20564" builtinId="9" hidden="1"/>
    <cellStyle name="Followed Hyperlink" xfId="20565" builtinId="9" hidden="1"/>
    <cellStyle name="Followed Hyperlink" xfId="20566" builtinId="9" hidden="1"/>
    <cellStyle name="Followed Hyperlink" xfId="20567" builtinId="9" hidden="1"/>
    <cellStyle name="Followed Hyperlink" xfId="20568" builtinId="9" hidden="1"/>
    <cellStyle name="Followed Hyperlink" xfId="20569" builtinId="9" hidden="1"/>
    <cellStyle name="Followed Hyperlink" xfId="20570" builtinId="9" hidden="1"/>
    <cellStyle name="Followed Hyperlink" xfId="20571" builtinId="9" hidden="1"/>
    <cellStyle name="Followed Hyperlink" xfId="20572" builtinId="9" hidden="1"/>
    <cellStyle name="Followed Hyperlink" xfId="20573" builtinId="9" hidden="1"/>
    <cellStyle name="Followed Hyperlink" xfId="20574" builtinId="9" hidden="1"/>
    <cellStyle name="Followed Hyperlink" xfId="20575" builtinId="9" hidden="1"/>
    <cellStyle name="Followed Hyperlink" xfId="20576" builtinId="9" hidden="1"/>
    <cellStyle name="Followed Hyperlink" xfId="20577" builtinId="9" hidden="1"/>
    <cellStyle name="Followed Hyperlink" xfId="20578" builtinId="9" hidden="1"/>
    <cellStyle name="Followed Hyperlink" xfId="20579" builtinId="9" hidden="1"/>
    <cellStyle name="Followed Hyperlink" xfId="20580" builtinId="9" hidden="1"/>
    <cellStyle name="Followed Hyperlink" xfId="20581" builtinId="9" hidden="1"/>
    <cellStyle name="Followed Hyperlink" xfId="20582" builtinId="9" hidden="1"/>
    <cellStyle name="Followed Hyperlink" xfId="20583" builtinId="9" hidden="1"/>
    <cellStyle name="Followed Hyperlink" xfId="20584" builtinId="9" hidden="1"/>
    <cellStyle name="Followed Hyperlink" xfId="20585" builtinId="9" hidden="1"/>
    <cellStyle name="Followed Hyperlink" xfId="20586" builtinId="9" hidden="1"/>
    <cellStyle name="Followed Hyperlink" xfId="20587" builtinId="9" hidden="1"/>
    <cellStyle name="Followed Hyperlink" xfId="20588" builtinId="9" hidden="1"/>
    <cellStyle name="Followed Hyperlink" xfId="20589" builtinId="9" hidden="1"/>
    <cellStyle name="Followed Hyperlink" xfId="20590" builtinId="9" hidden="1"/>
    <cellStyle name="Followed Hyperlink" xfId="20591" builtinId="9" hidden="1"/>
    <cellStyle name="Followed Hyperlink" xfId="20592" builtinId="9" hidden="1"/>
    <cellStyle name="Followed Hyperlink" xfId="20593" builtinId="9" hidden="1"/>
    <cellStyle name="Followed Hyperlink" xfId="20594" builtinId="9" hidden="1"/>
    <cellStyle name="Followed Hyperlink" xfId="20595" builtinId="9" hidden="1"/>
    <cellStyle name="Followed Hyperlink" xfId="20596" builtinId="9" hidden="1"/>
    <cellStyle name="Followed Hyperlink" xfId="20597" builtinId="9" hidden="1"/>
    <cellStyle name="Followed Hyperlink" xfId="20598" builtinId="9" hidden="1"/>
    <cellStyle name="Followed Hyperlink" xfId="20599" builtinId="9" hidden="1"/>
    <cellStyle name="Followed Hyperlink" xfId="20600" builtinId="9" hidden="1"/>
    <cellStyle name="Followed Hyperlink" xfId="20601" builtinId="9" hidden="1"/>
    <cellStyle name="Followed Hyperlink" xfId="20602" builtinId="9" hidden="1"/>
    <cellStyle name="Followed Hyperlink" xfId="20603" builtinId="9" hidden="1"/>
    <cellStyle name="Followed Hyperlink" xfId="20604" builtinId="9" hidden="1"/>
    <cellStyle name="Followed Hyperlink" xfId="20605" builtinId="9" hidden="1"/>
    <cellStyle name="Followed Hyperlink" xfId="20606" builtinId="9" hidden="1"/>
    <cellStyle name="Followed Hyperlink" xfId="20607" builtinId="9" hidden="1"/>
    <cellStyle name="Followed Hyperlink" xfId="20608" builtinId="9" hidden="1"/>
    <cellStyle name="Followed Hyperlink" xfId="20609" builtinId="9" hidden="1"/>
    <cellStyle name="Followed Hyperlink" xfId="20610" builtinId="9" hidden="1"/>
    <cellStyle name="Followed Hyperlink" xfId="20611" builtinId="9" hidden="1"/>
    <cellStyle name="Followed Hyperlink" xfId="20612" builtinId="9" hidden="1"/>
    <cellStyle name="Followed Hyperlink" xfId="20613" builtinId="9" hidden="1"/>
    <cellStyle name="Followed Hyperlink" xfId="20614" builtinId="9" hidden="1"/>
    <cellStyle name="Followed Hyperlink" xfId="20615" builtinId="9" hidden="1"/>
    <cellStyle name="Followed Hyperlink" xfId="20616" builtinId="9" hidden="1"/>
    <cellStyle name="Followed Hyperlink" xfId="20617" builtinId="9" hidden="1"/>
    <cellStyle name="Followed Hyperlink" xfId="20618" builtinId="9" hidden="1"/>
    <cellStyle name="Followed Hyperlink" xfId="20619" builtinId="9" hidden="1"/>
    <cellStyle name="Followed Hyperlink" xfId="20620" builtinId="9" hidden="1"/>
    <cellStyle name="Followed Hyperlink" xfId="20621" builtinId="9" hidden="1"/>
    <cellStyle name="Followed Hyperlink" xfId="20622" builtinId="9" hidden="1"/>
    <cellStyle name="Followed Hyperlink" xfId="20623" builtinId="9" hidden="1"/>
    <cellStyle name="Followed Hyperlink" xfId="20624" builtinId="9" hidden="1"/>
    <cellStyle name="Followed Hyperlink" xfId="20625" builtinId="9" hidden="1"/>
    <cellStyle name="Followed Hyperlink" xfId="20626" builtinId="9" hidden="1"/>
    <cellStyle name="Followed Hyperlink" xfId="20627" builtinId="9" hidden="1"/>
    <cellStyle name="Followed Hyperlink" xfId="20628" builtinId="9" hidden="1"/>
    <cellStyle name="Followed Hyperlink" xfId="20629" builtinId="9" hidden="1"/>
    <cellStyle name="Followed Hyperlink" xfId="20630" builtinId="9" hidden="1"/>
    <cellStyle name="Followed Hyperlink" xfId="20632" builtinId="9" hidden="1"/>
    <cellStyle name="Followed Hyperlink" xfId="20634" builtinId="9" hidden="1"/>
    <cellStyle name="Followed Hyperlink" xfId="20636" builtinId="9" hidden="1"/>
    <cellStyle name="Followed Hyperlink" xfId="20638" builtinId="9" hidden="1"/>
    <cellStyle name="Followed Hyperlink" xfId="20640" builtinId="9" hidden="1"/>
    <cellStyle name="Followed Hyperlink" xfId="20642" builtinId="9" hidden="1"/>
    <cellStyle name="Followed Hyperlink" xfId="20644" builtinId="9" hidden="1"/>
    <cellStyle name="Followed Hyperlink" xfId="20646" builtinId="9" hidden="1"/>
    <cellStyle name="Followed Hyperlink" xfId="20648" builtinId="9" hidden="1"/>
    <cellStyle name="Followed Hyperlink" xfId="20650" builtinId="9" hidden="1"/>
    <cellStyle name="Followed Hyperlink" xfId="20652" builtinId="9" hidden="1"/>
    <cellStyle name="Followed Hyperlink" xfId="20654" builtinId="9" hidden="1"/>
    <cellStyle name="Followed Hyperlink" xfId="20656" builtinId="9" hidden="1"/>
    <cellStyle name="Followed Hyperlink" xfId="20658" builtinId="9" hidden="1"/>
    <cellStyle name="Followed Hyperlink" xfId="20660" builtinId="9" hidden="1"/>
    <cellStyle name="Followed Hyperlink" xfId="20662" builtinId="9" hidden="1"/>
    <cellStyle name="Followed Hyperlink" xfId="20664" builtinId="9" hidden="1"/>
    <cellStyle name="Followed Hyperlink" xfId="20666" builtinId="9" hidden="1"/>
    <cellStyle name="Followed Hyperlink" xfId="20668" builtinId="9" hidden="1"/>
    <cellStyle name="Followed Hyperlink" xfId="20670" builtinId="9" hidden="1"/>
    <cellStyle name="Followed Hyperlink" xfId="20672" builtinId="9" hidden="1"/>
    <cellStyle name="Followed Hyperlink" xfId="20674" builtinId="9" hidden="1"/>
    <cellStyle name="Followed Hyperlink" xfId="20676" builtinId="9" hidden="1"/>
    <cellStyle name="Followed Hyperlink" xfId="20678" builtinId="9" hidden="1"/>
    <cellStyle name="Followed Hyperlink" xfId="20680" builtinId="9" hidden="1"/>
    <cellStyle name="Followed Hyperlink" xfId="20682" builtinId="9" hidden="1"/>
    <cellStyle name="Followed Hyperlink" xfId="20684" builtinId="9" hidden="1"/>
    <cellStyle name="Followed Hyperlink" xfId="20686" builtinId="9" hidden="1"/>
    <cellStyle name="Followed Hyperlink" xfId="20688" builtinId="9" hidden="1"/>
    <cellStyle name="Followed Hyperlink" xfId="20690" builtinId="9" hidden="1"/>
    <cellStyle name="Followed Hyperlink" xfId="20692" builtinId="9" hidden="1"/>
    <cellStyle name="Followed Hyperlink" xfId="20694" builtinId="9" hidden="1"/>
    <cellStyle name="Followed Hyperlink" xfId="20696" builtinId="9" hidden="1"/>
    <cellStyle name="Followed Hyperlink" xfId="20698" builtinId="9" hidden="1"/>
    <cellStyle name="Followed Hyperlink" xfId="20700" builtinId="9" hidden="1"/>
    <cellStyle name="Followed Hyperlink" xfId="20702" builtinId="9" hidden="1"/>
    <cellStyle name="Followed Hyperlink" xfId="20704" builtinId="9" hidden="1"/>
    <cellStyle name="Followed Hyperlink" xfId="20706" builtinId="9" hidden="1"/>
    <cellStyle name="Followed Hyperlink" xfId="20708" builtinId="9" hidden="1"/>
    <cellStyle name="Followed Hyperlink" xfId="20710" builtinId="9" hidden="1"/>
    <cellStyle name="Followed Hyperlink" xfId="20712" builtinId="9" hidden="1"/>
    <cellStyle name="Followed Hyperlink" xfId="20714" builtinId="9" hidden="1"/>
    <cellStyle name="Followed Hyperlink" xfId="20716" builtinId="9" hidden="1"/>
    <cellStyle name="Followed Hyperlink" xfId="20718" builtinId="9" hidden="1"/>
    <cellStyle name="Followed Hyperlink" xfId="20720" builtinId="9" hidden="1"/>
    <cellStyle name="Followed Hyperlink" xfId="20722" builtinId="9" hidden="1"/>
    <cellStyle name="Followed Hyperlink" xfId="20724" builtinId="9" hidden="1"/>
    <cellStyle name="Followed Hyperlink" xfId="20726" builtinId="9" hidden="1"/>
    <cellStyle name="Followed Hyperlink" xfId="20728" builtinId="9" hidden="1"/>
    <cellStyle name="Followed Hyperlink" xfId="20730" builtinId="9" hidden="1"/>
    <cellStyle name="Followed Hyperlink" xfId="20732" builtinId="9" hidden="1"/>
    <cellStyle name="Followed Hyperlink" xfId="20734" builtinId="9" hidden="1"/>
    <cellStyle name="Followed Hyperlink" xfId="20736" builtinId="9" hidden="1"/>
    <cellStyle name="Followed Hyperlink" xfId="20738" builtinId="9" hidden="1"/>
    <cellStyle name="Followed Hyperlink" xfId="20740" builtinId="9" hidden="1"/>
    <cellStyle name="Followed Hyperlink" xfId="20742" builtinId="9" hidden="1"/>
    <cellStyle name="Followed Hyperlink" xfId="20744" builtinId="9" hidden="1"/>
    <cellStyle name="Followed Hyperlink" xfId="20746" builtinId="9" hidden="1"/>
    <cellStyle name="Followed Hyperlink" xfId="20748" builtinId="9" hidden="1"/>
    <cellStyle name="Followed Hyperlink" xfId="20750" builtinId="9" hidden="1"/>
    <cellStyle name="Followed Hyperlink" xfId="20752" builtinId="9" hidden="1"/>
    <cellStyle name="Followed Hyperlink" xfId="20754" builtinId="9" hidden="1"/>
    <cellStyle name="Followed Hyperlink" xfId="20756" builtinId="9" hidden="1"/>
    <cellStyle name="Followed Hyperlink" xfId="20758" builtinId="9" hidden="1"/>
    <cellStyle name="Followed Hyperlink" xfId="20760" builtinId="9" hidden="1"/>
    <cellStyle name="Followed Hyperlink" xfId="20762" builtinId="9" hidden="1"/>
    <cellStyle name="Followed Hyperlink" xfId="20764" builtinId="9" hidden="1"/>
    <cellStyle name="Followed Hyperlink" xfId="20766" builtinId="9" hidden="1"/>
    <cellStyle name="Followed Hyperlink" xfId="20768" builtinId="9" hidden="1"/>
    <cellStyle name="Followed Hyperlink" xfId="20770" builtinId="9" hidden="1"/>
    <cellStyle name="Followed Hyperlink" xfId="20772" builtinId="9" hidden="1"/>
    <cellStyle name="Followed Hyperlink" xfId="20774" builtinId="9" hidden="1"/>
    <cellStyle name="Followed Hyperlink" xfId="20776" builtinId="9" hidden="1"/>
    <cellStyle name="Followed Hyperlink" xfId="20778" builtinId="9" hidden="1"/>
    <cellStyle name="Followed Hyperlink" xfId="20780" builtinId="9" hidden="1"/>
    <cellStyle name="Followed Hyperlink" xfId="20782" builtinId="9" hidden="1"/>
    <cellStyle name="Followed Hyperlink" xfId="20784" builtinId="9" hidden="1"/>
    <cellStyle name="Followed Hyperlink" xfId="20786" builtinId="9" hidden="1"/>
    <cellStyle name="Followed Hyperlink" xfId="20788" builtinId="9" hidden="1"/>
    <cellStyle name="Followed Hyperlink" xfId="20790" builtinId="9" hidden="1"/>
    <cellStyle name="Followed Hyperlink" xfId="20792" builtinId="9" hidden="1"/>
    <cellStyle name="Followed Hyperlink" xfId="20794" builtinId="9" hidden="1"/>
    <cellStyle name="Followed Hyperlink" xfId="20796" builtinId="9" hidden="1"/>
    <cellStyle name="Followed Hyperlink" xfId="20798" builtinId="9" hidden="1"/>
    <cellStyle name="Followed Hyperlink" xfId="20800" builtinId="9" hidden="1"/>
    <cellStyle name="Followed Hyperlink" xfId="20802" builtinId="9" hidden="1"/>
    <cellStyle name="Followed Hyperlink" xfId="20804" builtinId="9" hidden="1"/>
    <cellStyle name="Followed Hyperlink" xfId="20806" builtinId="9" hidden="1"/>
    <cellStyle name="Followed Hyperlink" xfId="20808" builtinId="9" hidden="1"/>
    <cellStyle name="Followed Hyperlink" xfId="20810" builtinId="9" hidden="1"/>
    <cellStyle name="Followed Hyperlink" xfId="20812" builtinId="9" hidden="1"/>
    <cellStyle name="Followed Hyperlink" xfId="20814" builtinId="9" hidden="1"/>
    <cellStyle name="Followed Hyperlink" xfId="20816" builtinId="9" hidden="1"/>
    <cellStyle name="Followed Hyperlink" xfId="20818" builtinId="9" hidden="1"/>
    <cellStyle name="Followed Hyperlink" xfId="20820" builtinId="9" hidden="1"/>
    <cellStyle name="Followed Hyperlink" xfId="20822" builtinId="9" hidden="1"/>
    <cellStyle name="Followed Hyperlink" xfId="20824" builtinId="9" hidden="1"/>
    <cellStyle name="Followed Hyperlink" xfId="20826" builtinId="9" hidden="1"/>
    <cellStyle name="Followed Hyperlink" xfId="20828" builtinId="9" hidden="1"/>
    <cellStyle name="Followed Hyperlink" xfId="20830" builtinId="9" hidden="1"/>
    <cellStyle name="Followed Hyperlink" xfId="20832" builtinId="9" hidden="1"/>
    <cellStyle name="Followed Hyperlink" xfId="20834" builtinId="9" hidden="1"/>
    <cellStyle name="Followed Hyperlink" xfId="20836" builtinId="9" hidden="1"/>
    <cellStyle name="Followed Hyperlink" xfId="20838" builtinId="9" hidden="1"/>
    <cellStyle name="Followed Hyperlink" xfId="20840" builtinId="9" hidden="1"/>
    <cellStyle name="Followed Hyperlink" xfId="20842" builtinId="9" hidden="1"/>
    <cellStyle name="Followed Hyperlink" xfId="20844" builtinId="9" hidden="1"/>
    <cellStyle name="Followed Hyperlink" xfId="20846" builtinId="9" hidden="1"/>
    <cellStyle name="Followed Hyperlink" xfId="20848" builtinId="9" hidden="1"/>
    <cellStyle name="Followed Hyperlink" xfId="20850" builtinId="9" hidden="1"/>
    <cellStyle name="Followed Hyperlink" xfId="20852" builtinId="9" hidden="1"/>
    <cellStyle name="Followed Hyperlink" xfId="20854" builtinId="9" hidden="1"/>
    <cellStyle name="Followed Hyperlink" xfId="20856" builtinId="9" hidden="1"/>
    <cellStyle name="Followed Hyperlink" xfId="20858" builtinId="9" hidden="1"/>
    <cellStyle name="Followed Hyperlink" xfId="20860" builtinId="9" hidden="1"/>
    <cellStyle name="Followed Hyperlink" xfId="20862" builtinId="9" hidden="1"/>
    <cellStyle name="Followed Hyperlink" xfId="20864" builtinId="9" hidden="1"/>
    <cellStyle name="Followed Hyperlink" xfId="20866" builtinId="9" hidden="1"/>
    <cellStyle name="Followed Hyperlink" xfId="20868" builtinId="9" hidden="1"/>
    <cellStyle name="Followed Hyperlink" xfId="20870" builtinId="9" hidden="1"/>
    <cellStyle name="Followed Hyperlink" xfId="20872" builtinId="9" hidden="1"/>
    <cellStyle name="Followed Hyperlink" xfId="20874" builtinId="9" hidden="1"/>
    <cellStyle name="Followed Hyperlink" xfId="20876" builtinId="9" hidden="1"/>
    <cellStyle name="Followed Hyperlink" xfId="20878" builtinId="9" hidden="1"/>
    <cellStyle name="Followed Hyperlink" xfId="20880" builtinId="9" hidden="1"/>
    <cellStyle name="Followed Hyperlink" xfId="20882" builtinId="9" hidden="1"/>
    <cellStyle name="Followed Hyperlink" xfId="20884" builtinId="9" hidden="1"/>
    <cellStyle name="Followed Hyperlink" xfId="20886" builtinId="9" hidden="1"/>
    <cellStyle name="Followed Hyperlink" xfId="20888" builtinId="9" hidden="1"/>
    <cellStyle name="Followed Hyperlink" xfId="20890" builtinId="9" hidden="1"/>
    <cellStyle name="Followed Hyperlink" xfId="20892" builtinId="9" hidden="1"/>
    <cellStyle name="Followed Hyperlink" xfId="20894" builtinId="9" hidden="1"/>
    <cellStyle name="Followed Hyperlink" xfId="20896" builtinId="9" hidden="1"/>
    <cellStyle name="Followed Hyperlink" xfId="20898" builtinId="9" hidden="1"/>
    <cellStyle name="Followed Hyperlink" xfId="20900" builtinId="9" hidden="1"/>
    <cellStyle name="Followed Hyperlink" xfId="20902" builtinId="9" hidden="1"/>
    <cellStyle name="Followed Hyperlink" xfId="20904" builtinId="9" hidden="1"/>
    <cellStyle name="Followed Hyperlink" xfId="20906" builtinId="9" hidden="1"/>
    <cellStyle name="Followed Hyperlink" xfId="20908" builtinId="9" hidden="1"/>
    <cellStyle name="Followed Hyperlink" xfId="20910" builtinId="9" hidden="1"/>
    <cellStyle name="Followed Hyperlink" xfId="20912" builtinId="9" hidden="1"/>
    <cellStyle name="Followed Hyperlink" xfId="20914" builtinId="9" hidden="1"/>
    <cellStyle name="Followed Hyperlink" xfId="20916" builtinId="9" hidden="1"/>
    <cellStyle name="Followed Hyperlink" xfId="20918" builtinId="9" hidden="1"/>
    <cellStyle name="Followed Hyperlink" xfId="20920" builtinId="9" hidden="1"/>
    <cellStyle name="Followed Hyperlink" xfId="20922" builtinId="9" hidden="1"/>
    <cellStyle name="Followed Hyperlink" xfId="20924" builtinId="9" hidden="1"/>
    <cellStyle name="Followed Hyperlink" xfId="20926" builtinId="9" hidden="1"/>
    <cellStyle name="Followed Hyperlink" xfId="20928" builtinId="9" hidden="1"/>
    <cellStyle name="Followed Hyperlink" xfId="20930" builtinId="9" hidden="1"/>
    <cellStyle name="Followed Hyperlink" xfId="20932" builtinId="9" hidden="1"/>
    <cellStyle name="Followed Hyperlink" xfId="20934" builtinId="9" hidden="1"/>
    <cellStyle name="Followed Hyperlink" xfId="20936" builtinId="9" hidden="1"/>
    <cellStyle name="Followed Hyperlink" xfId="20938" builtinId="9" hidden="1"/>
    <cellStyle name="Followed Hyperlink" xfId="20940" builtinId="9" hidden="1"/>
    <cellStyle name="Followed Hyperlink" xfId="20942" builtinId="9" hidden="1"/>
    <cellStyle name="Followed Hyperlink" xfId="20944" builtinId="9" hidden="1"/>
    <cellStyle name="Followed Hyperlink" xfId="20946" builtinId="9" hidden="1"/>
    <cellStyle name="Followed Hyperlink" xfId="20948" builtinId="9" hidden="1"/>
    <cellStyle name="Followed Hyperlink" xfId="20950" builtinId="9" hidden="1"/>
    <cellStyle name="Followed Hyperlink" xfId="20952" builtinId="9" hidden="1"/>
    <cellStyle name="Followed Hyperlink" xfId="20954" builtinId="9" hidden="1"/>
    <cellStyle name="Followed Hyperlink" xfId="20956" builtinId="9" hidden="1"/>
    <cellStyle name="Followed Hyperlink" xfId="20958" builtinId="9" hidden="1"/>
    <cellStyle name="Followed Hyperlink" xfId="20960" builtinId="9" hidden="1"/>
    <cellStyle name="Followed Hyperlink" xfId="20962" builtinId="9" hidden="1"/>
    <cellStyle name="Followed Hyperlink" xfId="20964" builtinId="9" hidden="1"/>
    <cellStyle name="Followed Hyperlink" xfId="20966" builtinId="9" hidden="1"/>
    <cellStyle name="Followed Hyperlink" xfId="20968" builtinId="9" hidden="1"/>
    <cellStyle name="Followed Hyperlink" xfId="20970" builtinId="9" hidden="1"/>
    <cellStyle name="Followed Hyperlink" xfId="20972" builtinId="9" hidden="1"/>
    <cellStyle name="Followed Hyperlink" xfId="20974" builtinId="9" hidden="1"/>
    <cellStyle name="Followed Hyperlink" xfId="20976" builtinId="9" hidden="1"/>
    <cellStyle name="Followed Hyperlink" xfId="20978" builtinId="9" hidden="1"/>
    <cellStyle name="Followed Hyperlink" xfId="20980" builtinId="9" hidden="1"/>
    <cellStyle name="Followed Hyperlink" xfId="20982" builtinId="9" hidden="1"/>
    <cellStyle name="Followed Hyperlink" xfId="20984" builtinId="9" hidden="1"/>
    <cellStyle name="Followed Hyperlink" xfId="20986" builtinId="9" hidden="1"/>
    <cellStyle name="Followed Hyperlink" xfId="20988" builtinId="9" hidden="1"/>
    <cellStyle name="Followed Hyperlink" xfId="20990" builtinId="9" hidden="1"/>
    <cellStyle name="Followed Hyperlink" xfId="20992" builtinId="9" hidden="1"/>
    <cellStyle name="Followed Hyperlink" xfId="20994" builtinId="9" hidden="1"/>
    <cellStyle name="Followed Hyperlink" xfId="20996" builtinId="9" hidden="1"/>
    <cellStyle name="Followed Hyperlink" xfId="20998" builtinId="9" hidden="1"/>
    <cellStyle name="Followed Hyperlink" xfId="21000" builtinId="9" hidden="1"/>
    <cellStyle name="Followed Hyperlink" xfId="21002" builtinId="9" hidden="1"/>
    <cellStyle name="Followed Hyperlink" xfId="21004" builtinId="9" hidden="1"/>
    <cellStyle name="Followed Hyperlink" xfId="21006" builtinId="9" hidden="1"/>
    <cellStyle name="Followed Hyperlink" xfId="21008" builtinId="9" hidden="1"/>
    <cellStyle name="Followed Hyperlink" xfId="21010" builtinId="9" hidden="1"/>
    <cellStyle name="Followed Hyperlink" xfId="21012" builtinId="9" hidden="1"/>
    <cellStyle name="Followed Hyperlink" xfId="21014" builtinId="9" hidden="1"/>
    <cellStyle name="Followed Hyperlink" xfId="21016" builtinId="9" hidden="1"/>
    <cellStyle name="Followed Hyperlink" xfId="21018" builtinId="9" hidden="1"/>
    <cellStyle name="Followed Hyperlink" xfId="21020" builtinId="9" hidden="1"/>
    <cellStyle name="Followed Hyperlink" xfId="21022" builtinId="9" hidden="1"/>
    <cellStyle name="Followed Hyperlink" xfId="21024" builtinId="9" hidden="1"/>
    <cellStyle name="Followed Hyperlink" xfId="21026" builtinId="9" hidden="1"/>
    <cellStyle name="Followed Hyperlink" xfId="21028" builtinId="9" hidden="1"/>
    <cellStyle name="Followed Hyperlink" xfId="21030" builtinId="9" hidden="1"/>
    <cellStyle name="Followed Hyperlink" xfId="21032" builtinId="9" hidden="1"/>
    <cellStyle name="Followed Hyperlink" xfId="21034" builtinId="9" hidden="1"/>
    <cellStyle name="Followed Hyperlink" xfId="21036" builtinId="9" hidden="1"/>
    <cellStyle name="Followed Hyperlink" xfId="21038" builtinId="9" hidden="1"/>
    <cellStyle name="Followed Hyperlink" xfId="21040" builtinId="9" hidden="1"/>
    <cellStyle name="Followed Hyperlink" xfId="21042" builtinId="9" hidden="1"/>
    <cellStyle name="Followed Hyperlink" xfId="21044" builtinId="9" hidden="1"/>
    <cellStyle name="Followed Hyperlink" xfId="21046" builtinId="9" hidden="1"/>
    <cellStyle name="Followed Hyperlink" xfId="21048" builtinId="9" hidden="1"/>
    <cellStyle name="Followed Hyperlink" xfId="21050" builtinId="9" hidden="1"/>
    <cellStyle name="Followed Hyperlink" xfId="21052" builtinId="9" hidden="1"/>
    <cellStyle name="Followed Hyperlink" xfId="21054" builtinId="9" hidden="1"/>
    <cellStyle name="Followed Hyperlink" xfId="21056" builtinId="9" hidden="1"/>
    <cellStyle name="Followed Hyperlink" xfId="21058" builtinId="9" hidden="1"/>
    <cellStyle name="Followed Hyperlink" xfId="21060" builtinId="9" hidden="1"/>
    <cellStyle name="Followed Hyperlink" xfId="21062" builtinId="9" hidden="1"/>
    <cellStyle name="Followed Hyperlink" xfId="21064" builtinId="9" hidden="1"/>
    <cellStyle name="Followed Hyperlink" xfId="21066" builtinId="9" hidden="1"/>
    <cellStyle name="Followed Hyperlink" xfId="21068" builtinId="9" hidden="1"/>
    <cellStyle name="Followed Hyperlink" xfId="21070" builtinId="9" hidden="1"/>
    <cellStyle name="Followed Hyperlink" xfId="21072" builtinId="9" hidden="1"/>
    <cellStyle name="Followed Hyperlink" xfId="21074" builtinId="9" hidden="1"/>
    <cellStyle name="Followed Hyperlink" xfId="21076" builtinId="9" hidden="1"/>
    <cellStyle name="Followed Hyperlink" xfId="21078" builtinId="9" hidden="1"/>
    <cellStyle name="Followed Hyperlink" xfId="21080" builtinId="9" hidden="1"/>
    <cellStyle name="Followed Hyperlink" xfId="21082" builtinId="9" hidden="1"/>
    <cellStyle name="Followed Hyperlink" xfId="21084" builtinId="9" hidden="1"/>
    <cellStyle name="Followed Hyperlink" xfId="21086" builtinId="9" hidden="1"/>
    <cellStyle name="Followed Hyperlink" xfId="21088" builtinId="9" hidden="1"/>
    <cellStyle name="Followed Hyperlink" xfId="21090" builtinId="9" hidden="1"/>
    <cellStyle name="Followed Hyperlink" xfId="21092" builtinId="9" hidden="1"/>
    <cellStyle name="Followed Hyperlink" xfId="21094" builtinId="9" hidden="1"/>
    <cellStyle name="Followed Hyperlink" xfId="21096" builtinId="9" hidden="1"/>
    <cellStyle name="Followed Hyperlink" xfId="21098" builtinId="9" hidden="1"/>
    <cellStyle name="Followed Hyperlink" xfId="21100" builtinId="9" hidden="1"/>
    <cellStyle name="Followed Hyperlink" xfId="21102" builtinId="9" hidden="1"/>
    <cellStyle name="Followed Hyperlink" xfId="21104" builtinId="9" hidden="1"/>
    <cellStyle name="Followed Hyperlink" xfId="21106" builtinId="9" hidden="1"/>
    <cellStyle name="Followed Hyperlink" xfId="21108" builtinId="9" hidden="1"/>
    <cellStyle name="Followed Hyperlink" xfId="21110" builtinId="9" hidden="1"/>
    <cellStyle name="Followed Hyperlink" xfId="21112" builtinId="9" hidden="1"/>
    <cellStyle name="Followed Hyperlink" xfId="21114" builtinId="9" hidden="1"/>
    <cellStyle name="Followed Hyperlink" xfId="21116" builtinId="9" hidden="1"/>
    <cellStyle name="Followed Hyperlink" xfId="21118" builtinId="9" hidden="1"/>
    <cellStyle name="Followed Hyperlink" xfId="21120" builtinId="9" hidden="1"/>
    <cellStyle name="Followed Hyperlink" xfId="21122" builtinId="9" hidden="1"/>
    <cellStyle name="Followed Hyperlink" xfId="21124" builtinId="9" hidden="1"/>
    <cellStyle name="Followed Hyperlink" xfId="21126" builtinId="9" hidden="1"/>
    <cellStyle name="Followed Hyperlink" xfId="21128" builtinId="9" hidden="1"/>
    <cellStyle name="Followed Hyperlink" xfId="21130" builtinId="9" hidden="1"/>
    <cellStyle name="Followed Hyperlink" xfId="21132" builtinId="9" hidden="1"/>
    <cellStyle name="Followed Hyperlink" xfId="21134" builtinId="9" hidden="1"/>
    <cellStyle name="Followed Hyperlink" xfId="21136" builtinId="9" hidden="1"/>
    <cellStyle name="Followed Hyperlink" xfId="21138" builtinId="9" hidden="1"/>
    <cellStyle name="Followed Hyperlink" xfId="21140" builtinId="9" hidden="1"/>
    <cellStyle name="Followed Hyperlink" xfId="21142" builtinId="9" hidden="1"/>
    <cellStyle name="Followed Hyperlink" xfId="21144" builtinId="9" hidden="1"/>
    <cellStyle name="Followed Hyperlink" xfId="21146" builtinId="9" hidden="1"/>
    <cellStyle name="Followed Hyperlink" xfId="21148" builtinId="9" hidden="1"/>
    <cellStyle name="Followed Hyperlink" xfId="21150" builtinId="9" hidden="1"/>
    <cellStyle name="Followed Hyperlink" xfId="21152" builtinId="9" hidden="1"/>
    <cellStyle name="Followed Hyperlink" xfId="21154" builtinId="9" hidden="1"/>
    <cellStyle name="Followed Hyperlink" xfId="21156" builtinId="9" hidden="1"/>
    <cellStyle name="Followed Hyperlink" xfId="21158" builtinId="9" hidden="1"/>
    <cellStyle name="Followed Hyperlink" xfId="21160" builtinId="9" hidden="1"/>
    <cellStyle name="Followed Hyperlink" xfId="21162" builtinId="9" hidden="1"/>
    <cellStyle name="Followed Hyperlink" xfId="21164" builtinId="9" hidden="1"/>
    <cellStyle name="Followed Hyperlink" xfId="21166" builtinId="9" hidden="1"/>
    <cellStyle name="Followed Hyperlink" xfId="21168" builtinId="9" hidden="1"/>
    <cellStyle name="Followed Hyperlink" xfId="21170" builtinId="9" hidden="1"/>
    <cellStyle name="Followed Hyperlink" xfId="21172" builtinId="9" hidden="1"/>
    <cellStyle name="Followed Hyperlink" xfId="21174" builtinId="9" hidden="1"/>
    <cellStyle name="Followed Hyperlink" xfId="21176" builtinId="9" hidden="1"/>
    <cellStyle name="Followed Hyperlink" xfId="21178" builtinId="9" hidden="1"/>
    <cellStyle name="Followed Hyperlink" xfId="21180" builtinId="9" hidden="1"/>
    <cellStyle name="Followed Hyperlink" xfId="21182" builtinId="9" hidden="1"/>
    <cellStyle name="Followed Hyperlink" xfId="21184" builtinId="9" hidden="1"/>
    <cellStyle name="Followed Hyperlink" xfId="21186" builtinId="9" hidden="1"/>
    <cellStyle name="Followed Hyperlink" xfId="21188" builtinId="9" hidden="1"/>
    <cellStyle name="Followed Hyperlink" xfId="21190" builtinId="9" hidden="1"/>
    <cellStyle name="Followed Hyperlink" xfId="21192" builtinId="9" hidden="1"/>
    <cellStyle name="Followed Hyperlink" xfId="21194" builtinId="9" hidden="1"/>
    <cellStyle name="Followed Hyperlink" xfId="21196" builtinId="9" hidden="1"/>
    <cellStyle name="Followed Hyperlink" xfId="21198" builtinId="9" hidden="1"/>
    <cellStyle name="Followed Hyperlink" xfId="21200" builtinId="9" hidden="1"/>
    <cellStyle name="Followed Hyperlink" xfId="21202" builtinId="9" hidden="1"/>
    <cellStyle name="Followed Hyperlink" xfId="21204" builtinId="9" hidden="1"/>
    <cellStyle name="Followed Hyperlink" xfId="21206" builtinId="9" hidden="1"/>
    <cellStyle name="Followed Hyperlink" xfId="21208" builtinId="9" hidden="1"/>
    <cellStyle name="Followed Hyperlink" xfId="21210" builtinId="9" hidden="1"/>
    <cellStyle name="Followed Hyperlink" xfId="21212" builtinId="9" hidden="1"/>
    <cellStyle name="Followed Hyperlink" xfId="21214" builtinId="9" hidden="1"/>
    <cellStyle name="Followed Hyperlink" xfId="21216" builtinId="9" hidden="1"/>
    <cellStyle name="Followed Hyperlink" xfId="21218" builtinId="9" hidden="1"/>
    <cellStyle name="Followed Hyperlink" xfId="21220" builtinId="9" hidden="1"/>
    <cellStyle name="Followed Hyperlink" xfId="21222" builtinId="9" hidden="1"/>
    <cellStyle name="Followed Hyperlink" xfId="21224" builtinId="9" hidden="1"/>
    <cellStyle name="Followed Hyperlink" xfId="21226" builtinId="9" hidden="1"/>
    <cellStyle name="Followed Hyperlink" xfId="21228" builtinId="9" hidden="1"/>
    <cellStyle name="Followed Hyperlink" xfId="21230" builtinId="9" hidden="1"/>
    <cellStyle name="Followed Hyperlink" xfId="21232" builtinId="9" hidden="1"/>
    <cellStyle name="Followed Hyperlink" xfId="21234" builtinId="9" hidden="1"/>
    <cellStyle name="Followed Hyperlink" xfId="21236" builtinId="9" hidden="1"/>
    <cellStyle name="Followed Hyperlink" xfId="21238" builtinId="9" hidden="1"/>
    <cellStyle name="Followed Hyperlink" xfId="21240" builtinId="9" hidden="1"/>
    <cellStyle name="Followed Hyperlink" xfId="21242" builtinId="9" hidden="1"/>
    <cellStyle name="Followed Hyperlink" xfId="21244" builtinId="9" hidden="1"/>
    <cellStyle name="Followed Hyperlink" xfId="21246" builtinId="9" hidden="1"/>
    <cellStyle name="Followed Hyperlink" xfId="21248" builtinId="9" hidden="1"/>
    <cellStyle name="Followed Hyperlink" xfId="21250" builtinId="9" hidden="1"/>
    <cellStyle name="Followed Hyperlink" xfId="21252" builtinId="9" hidden="1"/>
    <cellStyle name="Followed Hyperlink" xfId="21254" builtinId="9" hidden="1"/>
    <cellStyle name="Followed Hyperlink" xfId="21256" builtinId="9" hidden="1"/>
    <cellStyle name="Followed Hyperlink" xfId="21258" builtinId="9" hidden="1"/>
    <cellStyle name="Followed Hyperlink" xfId="21260" builtinId="9" hidden="1"/>
    <cellStyle name="Followed Hyperlink" xfId="21262" builtinId="9" hidden="1"/>
    <cellStyle name="Followed Hyperlink" xfId="21264" builtinId="9" hidden="1"/>
    <cellStyle name="Followed Hyperlink" xfId="21266" builtinId="9" hidden="1"/>
    <cellStyle name="Followed Hyperlink" xfId="21268" builtinId="9" hidden="1"/>
    <cellStyle name="Followed Hyperlink" xfId="21270" builtinId="9" hidden="1"/>
    <cellStyle name="Followed Hyperlink" xfId="21272" builtinId="9" hidden="1"/>
    <cellStyle name="Followed Hyperlink" xfId="21274" builtinId="9" hidden="1"/>
    <cellStyle name="Followed Hyperlink" xfId="21278" builtinId="9" hidden="1"/>
    <cellStyle name="Followed Hyperlink" xfId="21280" builtinId="9" hidden="1"/>
    <cellStyle name="Followed Hyperlink" xfId="21282" builtinId="9" hidden="1"/>
    <cellStyle name="Followed Hyperlink" xfId="21284" builtinId="9" hidden="1"/>
    <cellStyle name="Followed Hyperlink" xfId="21286" builtinId="9" hidden="1"/>
    <cellStyle name="Followed Hyperlink" xfId="21288" builtinId="9" hidden="1"/>
    <cellStyle name="Followed Hyperlink" xfId="21290" builtinId="9" hidden="1"/>
    <cellStyle name="Followed Hyperlink" xfId="21292" builtinId="9" hidden="1"/>
    <cellStyle name="Followed Hyperlink" xfId="21294" builtinId="9" hidden="1"/>
    <cellStyle name="Followed Hyperlink" xfId="21296" builtinId="9" hidden="1"/>
    <cellStyle name="Followed Hyperlink" xfId="21298" builtinId="9" hidden="1"/>
    <cellStyle name="Followed Hyperlink" xfId="21300" builtinId="9" hidden="1"/>
    <cellStyle name="Followed Hyperlink" xfId="21302" builtinId="9" hidden="1"/>
    <cellStyle name="Followed Hyperlink" xfId="21304" builtinId="9" hidden="1"/>
    <cellStyle name="Followed Hyperlink" xfId="21306" builtinId="9" hidden="1"/>
    <cellStyle name="Followed Hyperlink" xfId="21308" builtinId="9" hidden="1"/>
    <cellStyle name="Followed Hyperlink" xfId="21310" builtinId="9" hidden="1"/>
    <cellStyle name="Followed Hyperlink" xfId="21312" builtinId="9" hidden="1"/>
    <cellStyle name="Followed Hyperlink" xfId="21314" builtinId="9" hidden="1"/>
    <cellStyle name="Followed Hyperlink" xfId="21316" builtinId="9" hidden="1"/>
    <cellStyle name="Followed Hyperlink" xfId="21318" builtinId="9" hidden="1"/>
    <cellStyle name="Followed Hyperlink" xfId="21320" builtinId="9" hidden="1"/>
    <cellStyle name="Followed Hyperlink" xfId="21322" builtinId="9" hidden="1"/>
    <cellStyle name="Followed Hyperlink" xfId="21324" builtinId="9" hidden="1"/>
    <cellStyle name="Followed Hyperlink" xfId="21326" builtinId="9" hidden="1"/>
    <cellStyle name="Followed Hyperlink" xfId="21328" builtinId="9" hidden="1"/>
    <cellStyle name="Followed Hyperlink" xfId="21330" builtinId="9" hidden="1"/>
    <cellStyle name="Followed Hyperlink" xfId="21332" builtinId="9" hidden="1"/>
    <cellStyle name="Followed Hyperlink" xfId="21334" builtinId="9" hidden="1"/>
    <cellStyle name="Followed Hyperlink" xfId="21336" builtinId="9" hidden="1"/>
    <cellStyle name="Followed Hyperlink" xfId="21338" builtinId="9" hidden="1"/>
    <cellStyle name="Followed Hyperlink" xfId="21340" builtinId="9" hidden="1"/>
    <cellStyle name="Followed Hyperlink" xfId="21342" builtinId="9" hidden="1"/>
    <cellStyle name="Followed Hyperlink" xfId="21344" builtinId="9" hidden="1"/>
    <cellStyle name="Followed Hyperlink" xfId="21346" builtinId="9" hidden="1"/>
    <cellStyle name="Followed Hyperlink" xfId="21348" builtinId="9" hidden="1"/>
    <cellStyle name="Followed Hyperlink" xfId="21350" builtinId="9" hidden="1"/>
    <cellStyle name="Followed Hyperlink" xfId="21352" builtinId="9" hidden="1"/>
    <cellStyle name="Followed Hyperlink" xfId="21354" builtinId="9" hidden="1"/>
    <cellStyle name="Followed Hyperlink" xfId="21356" builtinId="9" hidden="1"/>
    <cellStyle name="Followed Hyperlink" xfId="21358" builtinId="9" hidden="1"/>
    <cellStyle name="Followed Hyperlink" xfId="21360" builtinId="9" hidden="1"/>
    <cellStyle name="Followed Hyperlink" xfId="21362" builtinId="9" hidden="1"/>
    <cellStyle name="Followed Hyperlink" xfId="21364" builtinId="9" hidden="1"/>
    <cellStyle name="Followed Hyperlink" xfId="21366" builtinId="9" hidden="1"/>
    <cellStyle name="Followed Hyperlink" xfId="21368" builtinId="9" hidden="1"/>
    <cellStyle name="Followed Hyperlink" xfId="21370" builtinId="9" hidden="1"/>
    <cellStyle name="Followed Hyperlink" xfId="21372" builtinId="9" hidden="1"/>
    <cellStyle name="Followed Hyperlink" xfId="21374" builtinId="9" hidden="1"/>
    <cellStyle name="Followed Hyperlink" xfId="21376" builtinId="9" hidden="1"/>
    <cellStyle name="Followed Hyperlink" xfId="21378" builtinId="9" hidden="1"/>
    <cellStyle name="Followed Hyperlink" xfId="21380" builtinId="9" hidden="1"/>
    <cellStyle name="Followed Hyperlink" xfId="21382" builtinId="9" hidden="1"/>
    <cellStyle name="Followed Hyperlink" xfId="21384" builtinId="9" hidden="1"/>
    <cellStyle name="Followed Hyperlink" xfId="21386" builtinId="9" hidden="1"/>
    <cellStyle name="Followed Hyperlink" xfId="21388" builtinId="9" hidden="1"/>
    <cellStyle name="Followed Hyperlink" xfId="21390" builtinId="9" hidden="1"/>
    <cellStyle name="Followed Hyperlink" xfId="21392" builtinId="9" hidden="1"/>
    <cellStyle name="Followed Hyperlink" xfId="21394" builtinId="9" hidden="1"/>
    <cellStyle name="Followed Hyperlink" xfId="21396" builtinId="9" hidden="1"/>
    <cellStyle name="Followed Hyperlink" xfId="21398" builtinId="9" hidden="1"/>
    <cellStyle name="Followed Hyperlink" xfId="21400" builtinId="9" hidden="1"/>
    <cellStyle name="Followed Hyperlink" xfId="21402" builtinId="9" hidden="1"/>
    <cellStyle name="Followed Hyperlink" xfId="21404" builtinId="9" hidden="1"/>
    <cellStyle name="Followed Hyperlink" xfId="21406" builtinId="9" hidden="1"/>
    <cellStyle name="Followed Hyperlink" xfId="21408" builtinId="9" hidden="1"/>
    <cellStyle name="Followed Hyperlink" xfId="21410" builtinId="9" hidden="1"/>
    <cellStyle name="Followed Hyperlink" xfId="21412" builtinId="9" hidden="1"/>
    <cellStyle name="Followed Hyperlink" xfId="21414" builtinId="9" hidden="1"/>
    <cellStyle name="Followed Hyperlink" xfId="21416" builtinId="9" hidden="1"/>
    <cellStyle name="Followed Hyperlink" xfId="21418" builtinId="9" hidden="1"/>
    <cellStyle name="Followed Hyperlink" xfId="21420" builtinId="9" hidden="1"/>
    <cellStyle name="Followed Hyperlink" xfId="21422" builtinId="9" hidden="1"/>
    <cellStyle name="Followed Hyperlink" xfId="21424" builtinId="9" hidden="1"/>
    <cellStyle name="Followed Hyperlink" xfId="21426" builtinId="9" hidden="1"/>
    <cellStyle name="Followed Hyperlink" xfId="21428" builtinId="9" hidden="1"/>
    <cellStyle name="Followed Hyperlink" xfId="21430" builtinId="9" hidden="1"/>
    <cellStyle name="Followed Hyperlink" xfId="21432" builtinId="9" hidden="1"/>
    <cellStyle name="Followed Hyperlink" xfId="21434" builtinId="9" hidden="1"/>
    <cellStyle name="Followed Hyperlink" xfId="21436" builtinId="9" hidden="1"/>
    <cellStyle name="Followed Hyperlink" xfId="21438" builtinId="9" hidden="1"/>
    <cellStyle name="Followed Hyperlink" xfId="21440" builtinId="9" hidden="1"/>
    <cellStyle name="Followed Hyperlink" xfId="21442" builtinId="9" hidden="1"/>
    <cellStyle name="Followed Hyperlink" xfId="21444" builtinId="9" hidden="1"/>
    <cellStyle name="Followed Hyperlink" xfId="21446" builtinId="9" hidden="1"/>
    <cellStyle name="Followed Hyperlink" xfId="21448" builtinId="9" hidden="1"/>
    <cellStyle name="Followed Hyperlink" xfId="21450" builtinId="9" hidden="1"/>
    <cellStyle name="Followed Hyperlink" xfId="21452" builtinId="9" hidden="1"/>
    <cellStyle name="Followed Hyperlink" xfId="21453" builtinId="9" hidden="1"/>
    <cellStyle name="Followed Hyperlink" xfId="21454" builtinId="9" hidden="1"/>
    <cellStyle name="Followed Hyperlink" xfId="21455" builtinId="9" hidden="1"/>
    <cellStyle name="Followed Hyperlink" xfId="21456" builtinId="9" hidden="1"/>
    <cellStyle name="Followed Hyperlink" xfId="21457" builtinId="9" hidden="1"/>
    <cellStyle name="Followed Hyperlink" xfId="21458" builtinId="9" hidden="1"/>
    <cellStyle name="Followed Hyperlink" xfId="21459" builtinId="9" hidden="1"/>
    <cellStyle name="Followed Hyperlink" xfId="21460" builtinId="9" hidden="1"/>
    <cellStyle name="Followed Hyperlink" xfId="21461" builtinId="9" hidden="1"/>
    <cellStyle name="Followed Hyperlink" xfId="21462" builtinId="9" hidden="1"/>
    <cellStyle name="Followed Hyperlink" xfId="21463" builtinId="9" hidden="1"/>
    <cellStyle name="Followed Hyperlink" xfId="21464" builtinId="9" hidden="1"/>
    <cellStyle name="Followed Hyperlink" xfId="21465" builtinId="9" hidden="1"/>
    <cellStyle name="Followed Hyperlink" xfId="21466" builtinId="9" hidden="1"/>
    <cellStyle name="Followed Hyperlink" xfId="21467" builtinId="9" hidden="1"/>
    <cellStyle name="Followed Hyperlink" xfId="21468" builtinId="9" hidden="1"/>
    <cellStyle name="Followed Hyperlink" xfId="21469" builtinId="9" hidden="1"/>
    <cellStyle name="Followed Hyperlink" xfId="21470" builtinId="9" hidden="1"/>
    <cellStyle name="Followed Hyperlink" xfId="21471" builtinId="9" hidden="1"/>
    <cellStyle name="Followed Hyperlink" xfId="21472" builtinId="9" hidden="1"/>
    <cellStyle name="Followed Hyperlink" xfId="21473" builtinId="9" hidden="1"/>
    <cellStyle name="Followed Hyperlink" xfId="21474" builtinId="9" hidden="1"/>
    <cellStyle name="Followed Hyperlink" xfId="21475" builtinId="9" hidden="1"/>
    <cellStyle name="Followed Hyperlink" xfId="21476" builtinId="9" hidden="1"/>
    <cellStyle name="Followed Hyperlink" xfId="21477" builtinId="9" hidden="1"/>
    <cellStyle name="Followed Hyperlink" xfId="21478" builtinId="9" hidden="1"/>
    <cellStyle name="Followed Hyperlink" xfId="21479" builtinId="9" hidden="1"/>
    <cellStyle name="Followed Hyperlink" xfId="21480" builtinId="9" hidden="1"/>
    <cellStyle name="Followed Hyperlink" xfId="21481" builtinId="9" hidden="1"/>
    <cellStyle name="Followed Hyperlink" xfId="21482" builtinId="9" hidden="1"/>
    <cellStyle name="Followed Hyperlink" xfId="21483" builtinId="9" hidden="1"/>
    <cellStyle name="Followed Hyperlink" xfId="21484" builtinId="9" hidden="1"/>
    <cellStyle name="Followed Hyperlink" xfId="21485" builtinId="9" hidden="1"/>
    <cellStyle name="Followed Hyperlink" xfId="21486" builtinId="9" hidden="1"/>
    <cellStyle name="Followed Hyperlink" xfId="21487" builtinId="9" hidden="1"/>
    <cellStyle name="Followed Hyperlink" xfId="21488" builtinId="9" hidden="1"/>
    <cellStyle name="Followed Hyperlink" xfId="21489" builtinId="9" hidden="1"/>
    <cellStyle name="Followed Hyperlink" xfId="21490" builtinId="9" hidden="1"/>
    <cellStyle name="Followed Hyperlink" xfId="21491" builtinId="9" hidden="1"/>
    <cellStyle name="Followed Hyperlink" xfId="21492" builtinId="9" hidden="1"/>
    <cellStyle name="Followed Hyperlink" xfId="21493" builtinId="9" hidden="1"/>
    <cellStyle name="Followed Hyperlink" xfId="21494" builtinId="9" hidden="1"/>
    <cellStyle name="Followed Hyperlink" xfId="21495" builtinId="9" hidden="1"/>
    <cellStyle name="Followed Hyperlink" xfId="21496" builtinId="9" hidden="1"/>
    <cellStyle name="Followed Hyperlink" xfId="21497" builtinId="9" hidden="1"/>
    <cellStyle name="Followed Hyperlink" xfId="21498" builtinId="9" hidden="1"/>
    <cellStyle name="Followed Hyperlink" xfId="21499" builtinId="9" hidden="1"/>
    <cellStyle name="Followed Hyperlink" xfId="21500" builtinId="9" hidden="1"/>
    <cellStyle name="Followed Hyperlink" xfId="21501" builtinId="9" hidden="1"/>
    <cellStyle name="Followed Hyperlink" xfId="21502" builtinId="9" hidden="1"/>
    <cellStyle name="Followed Hyperlink" xfId="21503" builtinId="9" hidden="1"/>
    <cellStyle name="Followed Hyperlink" xfId="21504" builtinId="9" hidden="1"/>
    <cellStyle name="Followed Hyperlink" xfId="21505" builtinId="9" hidden="1"/>
    <cellStyle name="Followed Hyperlink" xfId="21506" builtinId="9" hidden="1"/>
    <cellStyle name="Followed Hyperlink" xfId="21507" builtinId="9" hidden="1"/>
    <cellStyle name="Followed Hyperlink" xfId="21508" builtinId="9" hidden="1"/>
    <cellStyle name="Followed Hyperlink" xfId="21509" builtinId="9" hidden="1"/>
    <cellStyle name="Followed Hyperlink" xfId="21510" builtinId="9" hidden="1"/>
    <cellStyle name="Followed Hyperlink" xfId="21511" builtinId="9" hidden="1"/>
    <cellStyle name="Followed Hyperlink" xfId="21512" builtinId="9" hidden="1"/>
    <cellStyle name="Followed Hyperlink" xfId="21513" builtinId="9" hidden="1"/>
    <cellStyle name="Followed Hyperlink" xfId="21514" builtinId="9" hidden="1"/>
    <cellStyle name="Followed Hyperlink" xfId="21515" builtinId="9" hidden="1"/>
    <cellStyle name="Followed Hyperlink" xfId="21516" builtinId="9" hidden="1"/>
    <cellStyle name="Followed Hyperlink" xfId="21517" builtinId="9" hidden="1"/>
    <cellStyle name="Followed Hyperlink" xfId="21518" builtinId="9" hidden="1"/>
    <cellStyle name="Followed Hyperlink" xfId="21519" builtinId="9" hidden="1"/>
    <cellStyle name="Followed Hyperlink" xfId="21520" builtinId="9" hidden="1"/>
    <cellStyle name="Followed Hyperlink" xfId="21521" builtinId="9" hidden="1"/>
    <cellStyle name="Followed Hyperlink" xfId="21522" builtinId="9" hidden="1"/>
    <cellStyle name="Followed Hyperlink" xfId="21523" builtinId="9" hidden="1"/>
    <cellStyle name="Followed Hyperlink" xfId="21524" builtinId="9" hidden="1"/>
    <cellStyle name="Followed Hyperlink" xfId="21525" builtinId="9" hidden="1"/>
    <cellStyle name="Followed Hyperlink" xfId="21526" builtinId="9" hidden="1"/>
    <cellStyle name="Followed Hyperlink" xfId="21527" builtinId="9" hidden="1"/>
    <cellStyle name="Followed Hyperlink" xfId="21528" builtinId="9" hidden="1"/>
    <cellStyle name="Followed Hyperlink" xfId="21529" builtinId="9" hidden="1"/>
    <cellStyle name="Followed Hyperlink" xfId="21530" builtinId="9" hidden="1"/>
    <cellStyle name="Followed Hyperlink" xfId="21531" builtinId="9" hidden="1"/>
    <cellStyle name="Followed Hyperlink" xfId="21532" builtinId="9" hidden="1"/>
    <cellStyle name="Followed Hyperlink" xfId="21533" builtinId="9" hidden="1"/>
    <cellStyle name="Followed Hyperlink" xfId="21534" builtinId="9" hidden="1"/>
    <cellStyle name="Followed Hyperlink" xfId="21535" builtinId="9" hidden="1"/>
    <cellStyle name="Followed Hyperlink" xfId="21536" builtinId="9" hidden="1"/>
    <cellStyle name="Followed Hyperlink" xfId="21537" builtinId="9" hidden="1"/>
    <cellStyle name="Followed Hyperlink" xfId="21538" builtinId="9" hidden="1"/>
    <cellStyle name="Followed Hyperlink" xfId="21539" builtinId="9" hidden="1"/>
    <cellStyle name="Followed Hyperlink" xfId="21540" builtinId="9" hidden="1"/>
    <cellStyle name="Followed Hyperlink" xfId="21541" builtinId="9" hidden="1"/>
    <cellStyle name="Followed Hyperlink" xfId="21542" builtinId="9" hidden="1"/>
    <cellStyle name="Followed Hyperlink" xfId="21543" builtinId="9" hidden="1"/>
    <cellStyle name="Followed Hyperlink" xfId="21544" builtinId="9" hidden="1"/>
    <cellStyle name="Followed Hyperlink" xfId="21545" builtinId="9" hidden="1"/>
    <cellStyle name="Followed Hyperlink" xfId="21546" builtinId="9" hidden="1"/>
    <cellStyle name="Followed Hyperlink" xfId="21547" builtinId="9" hidden="1"/>
    <cellStyle name="Followed Hyperlink" xfId="21548" builtinId="9" hidden="1"/>
    <cellStyle name="Followed Hyperlink" xfId="21549" builtinId="9" hidden="1"/>
    <cellStyle name="Followed Hyperlink" xfId="21550" builtinId="9" hidden="1"/>
    <cellStyle name="Followed Hyperlink" xfId="21551" builtinId="9" hidden="1"/>
    <cellStyle name="Followed Hyperlink" xfId="21552" builtinId="9" hidden="1"/>
    <cellStyle name="Followed Hyperlink" xfId="21553" builtinId="9" hidden="1"/>
    <cellStyle name="Followed Hyperlink" xfId="21554" builtinId="9" hidden="1"/>
    <cellStyle name="Followed Hyperlink" xfId="21555" builtinId="9" hidden="1"/>
    <cellStyle name="Followed Hyperlink" xfId="21556" builtinId="9" hidden="1"/>
    <cellStyle name="Followed Hyperlink" xfId="21557" builtinId="9" hidden="1"/>
    <cellStyle name="Followed Hyperlink" xfId="21558" builtinId="9" hidden="1"/>
    <cellStyle name="Followed Hyperlink" xfId="21559" builtinId="9" hidden="1"/>
    <cellStyle name="Followed Hyperlink" xfId="21560" builtinId="9" hidden="1"/>
    <cellStyle name="Followed Hyperlink" xfId="21561" builtinId="9" hidden="1"/>
    <cellStyle name="Followed Hyperlink" xfId="21562" builtinId="9" hidden="1"/>
    <cellStyle name="Followed Hyperlink" xfId="21563" builtinId="9" hidden="1"/>
    <cellStyle name="Followed Hyperlink" xfId="21564" builtinId="9" hidden="1"/>
    <cellStyle name="Followed Hyperlink" xfId="21565" builtinId="9" hidden="1"/>
    <cellStyle name="Followed Hyperlink" xfId="21566" builtinId="9" hidden="1"/>
    <cellStyle name="Followed Hyperlink" xfId="21567" builtinId="9" hidden="1"/>
    <cellStyle name="Followed Hyperlink" xfId="21568" builtinId="9" hidden="1"/>
    <cellStyle name="Followed Hyperlink" xfId="21569" builtinId="9" hidden="1"/>
    <cellStyle name="Followed Hyperlink" xfId="21570" builtinId="9" hidden="1"/>
    <cellStyle name="Followed Hyperlink" xfId="21571" builtinId="9" hidden="1"/>
    <cellStyle name="Followed Hyperlink" xfId="21572" builtinId="9" hidden="1"/>
    <cellStyle name="Followed Hyperlink" xfId="21573" builtinId="9" hidden="1"/>
    <cellStyle name="Followed Hyperlink" xfId="21574" builtinId="9" hidden="1"/>
    <cellStyle name="Followed Hyperlink" xfId="21575" builtinId="9" hidden="1"/>
    <cellStyle name="Followed Hyperlink" xfId="21576" builtinId="9" hidden="1"/>
    <cellStyle name="Followed Hyperlink" xfId="21577" builtinId="9" hidden="1"/>
    <cellStyle name="Followed Hyperlink" xfId="21578" builtinId="9" hidden="1"/>
    <cellStyle name="Followed Hyperlink" xfId="21579" builtinId="9" hidden="1"/>
    <cellStyle name="Followed Hyperlink" xfId="21580" builtinId="9" hidden="1"/>
    <cellStyle name="Followed Hyperlink" xfId="21581" builtinId="9" hidden="1"/>
    <cellStyle name="Followed Hyperlink" xfId="21582" builtinId="9" hidden="1"/>
    <cellStyle name="Followed Hyperlink" xfId="21583" builtinId="9" hidden="1"/>
    <cellStyle name="Followed Hyperlink" xfId="21584" builtinId="9" hidden="1"/>
    <cellStyle name="Followed Hyperlink" xfId="21585" builtinId="9" hidden="1"/>
    <cellStyle name="Followed Hyperlink" xfId="21586" builtinId="9" hidden="1"/>
    <cellStyle name="Followed Hyperlink" xfId="21587" builtinId="9" hidden="1"/>
    <cellStyle name="Followed Hyperlink" xfId="21588" builtinId="9" hidden="1"/>
    <cellStyle name="Followed Hyperlink" xfId="21589" builtinId="9" hidden="1"/>
    <cellStyle name="Followed Hyperlink" xfId="21590" builtinId="9" hidden="1"/>
    <cellStyle name="Followed Hyperlink" xfId="21591" builtinId="9" hidden="1"/>
    <cellStyle name="Followed Hyperlink" xfId="21592" builtinId="9" hidden="1"/>
    <cellStyle name="Followed Hyperlink" xfId="21593" builtinId="9" hidden="1"/>
    <cellStyle name="Followed Hyperlink" xfId="21594" builtinId="9" hidden="1"/>
    <cellStyle name="Followed Hyperlink" xfId="21595" builtinId="9" hidden="1"/>
    <cellStyle name="Followed Hyperlink" xfId="21596" builtinId="9" hidden="1"/>
    <cellStyle name="Followed Hyperlink" xfId="21597" builtinId="9" hidden="1"/>
    <cellStyle name="Followed Hyperlink" xfId="21598" builtinId="9" hidden="1"/>
    <cellStyle name="Followed Hyperlink" xfId="21599" builtinId="9" hidden="1"/>
    <cellStyle name="Followed Hyperlink" xfId="21600" builtinId="9" hidden="1"/>
    <cellStyle name="Followed Hyperlink" xfId="21601" builtinId="9" hidden="1"/>
    <cellStyle name="Followed Hyperlink" xfId="21602" builtinId="9" hidden="1"/>
    <cellStyle name="Followed Hyperlink" xfId="21603" builtinId="9" hidden="1"/>
    <cellStyle name="Followed Hyperlink" xfId="21604" builtinId="9" hidden="1"/>
    <cellStyle name="Followed Hyperlink" xfId="21605" builtinId="9" hidden="1"/>
    <cellStyle name="Followed Hyperlink" xfId="21606" builtinId="9" hidden="1"/>
    <cellStyle name="Followed Hyperlink" xfId="21607" builtinId="9" hidden="1"/>
    <cellStyle name="Followed Hyperlink" xfId="21608" builtinId="9" hidden="1"/>
    <cellStyle name="Followed Hyperlink" xfId="21609" builtinId="9" hidden="1"/>
    <cellStyle name="Followed Hyperlink" xfId="21610" builtinId="9" hidden="1"/>
    <cellStyle name="Followed Hyperlink" xfId="21611" builtinId="9" hidden="1"/>
    <cellStyle name="Followed Hyperlink" xfId="21612" builtinId="9" hidden="1"/>
    <cellStyle name="Followed Hyperlink" xfId="21613" builtinId="9" hidden="1"/>
    <cellStyle name="Followed Hyperlink" xfId="21614" builtinId="9" hidden="1"/>
    <cellStyle name="Followed Hyperlink" xfId="21615" builtinId="9" hidden="1"/>
    <cellStyle name="Followed Hyperlink" xfId="20631" builtinId="9" hidden="1"/>
    <cellStyle name="Followed Hyperlink" xfId="21276" builtinId="9" hidden="1"/>
    <cellStyle name="Followed Hyperlink" xfId="21617" builtinId="9" hidden="1"/>
    <cellStyle name="Followed Hyperlink" xfId="21619" builtinId="9" hidden="1"/>
    <cellStyle name="Followed Hyperlink" xfId="21621" builtinId="9" hidden="1"/>
    <cellStyle name="Followed Hyperlink" xfId="21623" builtinId="9" hidden="1"/>
    <cellStyle name="Followed Hyperlink" xfId="21625" builtinId="9" hidden="1"/>
    <cellStyle name="Followed Hyperlink" xfId="21627" builtinId="9" hidden="1"/>
    <cellStyle name="Followed Hyperlink" xfId="21629" builtinId="9" hidden="1"/>
    <cellStyle name="Followed Hyperlink" xfId="21631" builtinId="9" hidden="1"/>
    <cellStyle name="Followed Hyperlink" xfId="21633" builtinId="9" hidden="1"/>
    <cellStyle name="Followed Hyperlink" xfId="21635" builtinId="9" hidden="1"/>
    <cellStyle name="Followed Hyperlink" xfId="21637" builtinId="9" hidden="1"/>
    <cellStyle name="Followed Hyperlink" xfId="21639" builtinId="9" hidden="1"/>
    <cellStyle name="Followed Hyperlink" xfId="21641" builtinId="9" hidden="1"/>
    <cellStyle name="Followed Hyperlink" xfId="21643" builtinId="9" hidden="1"/>
    <cellStyle name="Followed Hyperlink" xfId="21645" builtinId="9" hidden="1"/>
    <cellStyle name="Followed Hyperlink" xfId="21647" builtinId="9" hidden="1"/>
    <cellStyle name="Followed Hyperlink" xfId="21649" builtinId="9" hidden="1"/>
    <cellStyle name="Followed Hyperlink" xfId="21651" builtinId="9" hidden="1"/>
    <cellStyle name="Followed Hyperlink" xfId="21653" builtinId="9" hidden="1"/>
    <cellStyle name="Followed Hyperlink" xfId="21655" builtinId="9" hidden="1"/>
    <cellStyle name="Followed Hyperlink" xfId="21657" builtinId="9" hidden="1"/>
    <cellStyle name="Followed Hyperlink" xfId="21659" builtinId="9" hidden="1"/>
    <cellStyle name="Followed Hyperlink" xfId="21661" builtinId="9" hidden="1"/>
    <cellStyle name="Followed Hyperlink" xfId="21663" builtinId="9" hidden="1"/>
    <cellStyle name="Followed Hyperlink" xfId="21665" builtinId="9" hidden="1"/>
    <cellStyle name="Followed Hyperlink" xfId="21667" builtinId="9" hidden="1"/>
    <cellStyle name="Followed Hyperlink" xfId="21669" builtinId="9" hidden="1"/>
    <cellStyle name="Followed Hyperlink" xfId="21671" builtinId="9" hidden="1"/>
    <cellStyle name="Followed Hyperlink" xfId="21673" builtinId="9" hidden="1"/>
    <cellStyle name="Followed Hyperlink" xfId="21675" builtinId="9" hidden="1"/>
    <cellStyle name="Followed Hyperlink" xfId="21677" builtinId="9" hidden="1"/>
    <cellStyle name="Followed Hyperlink" xfId="21679" builtinId="9" hidden="1"/>
    <cellStyle name="Followed Hyperlink" xfId="21681" builtinId="9" hidden="1"/>
    <cellStyle name="Followed Hyperlink" xfId="21683" builtinId="9" hidden="1"/>
    <cellStyle name="Followed Hyperlink" xfId="21685" builtinId="9" hidden="1"/>
    <cellStyle name="Followed Hyperlink" xfId="21687" builtinId="9" hidden="1"/>
    <cellStyle name="Followed Hyperlink" xfId="21689" builtinId="9" hidden="1"/>
    <cellStyle name="Followed Hyperlink" xfId="21691" builtinId="9" hidden="1"/>
    <cellStyle name="Followed Hyperlink" xfId="21693" builtinId="9" hidden="1"/>
    <cellStyle name="Followed Hyperlink" xfId="21695" builtinId="9" hidden="1"/>
    <cellStyle name="Followed Hyperlink" xfId="21697" builtinId="9" hidden="1"/>
    <cellStyle name="Followed Hyperlink" xfId="21699" builtinId="9" hidden="1"/>
    <cellStyle name="Followed Hyperlink" xfId="21701" builtinId="9" hidden="1"/>
    <cellStyle name="Followed Hyperlink" xfId="21703" builtinId="9" hidden="1"/>
    <cellStyle name="Followed Hyperlink" xfId="21705" builtinId="9" hidden="1"/>
    <cellStyle name="Followed Hyperlink" xfId="21707" builtinId="9" hidden="1"/>
    <cellStyle name="Followed Hyperlink" xfId="21709" builtinId="9" hidden="1"/>
    <cellStyle name="Followed Hyperlink" xfId="21711" builtinId="9" hidden="1"/>
    <cellStyle name="Followed Hyperlink" xfId="21713" builtinId="9" hidden="1"/>
    <cellStyle name="Followed Hyperlink" xfId="21715" builtinId="9" hidden="1"/>
    <cellStyle name="Followed Hyperlink" xfId="21717" builtinId="9" hidden="1"/>
    <cellStyle name="Followed Hyperlink" xfId="21719" builtinId="9" hidden="1"/>
    <cellStyle name="Followed Hyperlink" xfId="21721" builtinId="9" hidden="1"/>
    <cellStyle name="Followed Hyperlink" xfId="21723" builtinId="9" hidden="1"/>
    <cellStyle name="Followed Hyperlink" xfId="21725" builtinId="9" hidden="1"/>
    <cellStyle name="Followed Hyperlink" xfId="21727" builtinId="9" hidden="1"/>
    <cellStyle name="Followed Hyperlink" xfId="21729" builtinId="9" hidden="1"/>
    <cellStyle name="Followed Hyperlink" xfId="21731" builtinId="9" hidden="1"/>
    <cellStyle name="Followed Hyperlink" xfId="21733" builtinId="9" hidden="1"/>
    <cellStyle name="Followed Hyperlink" xfId="21735" builtinId="9" hidden="1"/>
    <cellStyle name="Followed Hyperlink" xfId="21737" builtinId="9" hidden="1"/>
    <cellStyle name="Followed Hyperlink" xfId="21739" builtinId="9" hidden="1"/>
    <cellStyle name="Followed Hyperlink" xfId="21741" builtinId="9" hidden="1"/>
    <cellStyle name="Followed Hyperlink" xfId="21743" builtinId="9" hidden="1"/>
    <cellStyle name="Followed Hyperlink" xfId="21745" builtinId="9" hidden="1"/>
    <cellStyle name="Followed Hyperlink" xfId="21747" builtinId="9" hidden="1"/>
    <cellStyle name="Followed Hyperlink" xfId="21749" builtinId="9" hidden="1"/>
    <cellStyle name="Followed Hyperlink" xfId="21751" builtinId="9" hidden="1"/>
    <cellStyle name="Followed Hyperlink" xfId="21753" builtinId="9" hidden="1"/>
    <cellStyle name="Followed Hyperlink" xfId="21755" builtinId="9" hidden="1"/>
    <cellStyle name="Followed Hyperlink" xfId="21757" builtinId="9" hidden="1"/>
    <cellStyle name="Followed Hyperlink" xfId="21759" builtinId="9" hidden="1"/>
    <cellStyle name="Followed Hyperlink" xfId="21761" builtinId="9" hidden="1"/>
    <cellStyle name="Followed Hyperlink" xfId="21763" builtinId="9" hidden="1"/>
    <cellStyle name="Followed Hyperlink" xfId="21765" builtinId="9" hidden="1"/>
    <cellStyle name="Followed Hyperlink" xfId="21767" builtinId="9" hidden="1"/>
    <cellStyle name="Followed Hyperlink" xfId="21769" builtinId="9" hidden="1"/>
    <cellStyle name="Followed Hyperlink" xfId="21771" builtinId="9" hidden="1"/>
    <cellStyle name="Followed Hyperlink" xfId="21773" builtinId="9" hidden="1"/>
    <cellStyle name="Followed Hyperlink" xfId="21775" builtinId="9" hidden="1"/>
    <cellStyle name="Followed Hyperlink" xfId="21777" builtinId="9" hidden="1"/>
    <cellStyle name="Followed Hyperlink" xfId="21779" builtinId="9" hidden="1"/>
    <cellStyle name="Followed Hyperlink" xfId="21781" builtinId="9" hidden="1"/>
    <cellStyle name="Followed Hyperlink" xfId="21783" builtinId="9" hidden="1"/>
    <cellStyle name="Followed Hyperlink" xfId="21785" builtinId="9" hidden="1"/>
    <cellStyle name="Followed Hyperlink" xfId="21787" builtinId="9" hidden="1"/>
    <cellStyle name="Followed Hyperlink" xfId="21789" builtinId="9" hidden="1"/>
    <cellStyle name="Followed Hyperlink" xfId="21791" builtinId="9" hidden="1"/>
    <cellStyle name="Followed Hyperlink" xfId="21793" builtinId="9" hidden="1"/>
    <cellStyle name="Followed Hyperlink" xfId="21795" builtinId="9" hidden="1"/>
    <cellStyle name="Followed Hyperlink" xfId="21797" builtinId="9" hidden="1"/>
    <cellStyle name="Followed Hyperlink" xfId="21799" builtinId="9" hidden="1"/>
    <cellStyle name="Followed Hyperlink" xfId="21801" builtinId="9" hidden="1"/>
    <cellStyle name="Followed Hyperlink" xfId="21803" builtinId="9" hidden="1"/>
    <cellStyle name="Followed Hyperlink" xfId="21805" builtinId="9" hidden="1"/>
    <cellStyle name="Followed Hyperlink" xfId="21807" builtinId="9" hidden="1"/>
    <cellStyle name="Followed Hyperlink" xfId="21809" builtinId="9" hidden="1"/>
    <cellStyle name="Followed Hyperlink" xfId="21811" builtinId="9" hidden="1"/>
    <cellStyle name="Followed Hyperlink" xfId="21813" builtinId="9" hidden="1"/>
    <cellStyle name="Followed Hyperlink" xfId="21815" builtinId="9" hidden="1"/>
    <cellStyle name="Followed Hyperlink" xfId="21817" builtinId="9" hidden="1"/>
    <cellStyle name="Followed Hyperlink" xfId="21819" builtinId="9" hidden="1"/>
    <cellStyle name="Followed Hyperlink" xfId="21821" builtinId="9" hidden="1"/>
    <cellStyle name="Followed Hyperlink" xfId="21823" builtinId="9" hidden="1"/>
    <cellStyle name="Followed Hyperlink" xfId="21825" builtinId="9" hidden="1"/>
    <cellStyle name="Followed Hyperlink" xfId="21827" builtinId="9" hidden="1"/>
    <cellStyle name="Followed Hyperlink" xfId="21829" builtinId="9" hidden="1"/>
    <cellStyle name="Followed Hyperlink" xfId="21831" builtinId="9" hidden="1"/>
    <cellStyle name="Followed Hyperlink" xfId="21833" builtinId="9" hidden="1"/>
    <cellStyle name="Followed Hyperlink" xfId="21835" builtinId="9" hidden="1"/>
    <cellStyle name="Followed Hyperlink" xfId="21837" builtinId="9" hidden="1"/>
    <cellStyle name="Followed Hyperlink" xfId="21839" builtinId="9" hidden="1"/>
    <cellStyle name="Followed Hyperlink" xfId="21841" builtinId="9" hidden="1"/>
    <cellStyle name="Followed Hyperlink" xfId="21843" builtinId="9" hidden="1"/>
    <cellStyle name="Followed Hyperlink" xfId="21845" builtinId="9" hidden="1"/>
    <cellStyle name="Followed Hyperlink" xfId="21847" builtinId="9" hidden="1"/>
    <cellStyle name="Followed Hyperlink" xfId="21849" builtinId="9" hidden="1"/>
    <cellStyle name="Followed Hyperlink" xfId="21851" builtinId="9" hidden="1"/>
    <cellStyle name="Followed Hyperlink" xfId="21853" builtinId="9" hidden="1"/>
    <cellStyle name="Followed Hyperlink" xfId="21855" builtinId="9" hidden="1"/>
    <cellStyle name="Followed Hyperlink" xfId="21857" builtinId="9" hidden="1"/>
    <cellStyle name="Followed Hyperlink" xfId="21859" builtinId="9" hidden="1"/>
    <cellStyle name="Followed Hyperlink" xfId="21861" builtinId="9" hidden="1"/>
    <cellStyle name="Followed Hyperlink" xfId="21863" builtinId="9" hidden="1"/>
    <cellStyle name="Followed Hyperlink" xfId="21865" builtinId="9" hidden="1"/>
    <cellStyle name="Followed Hyperlink" xfId="21867" builtinId="9" hidden="1"/>
    <cellStyle name="Followed Hyperlink" xfId="21869" builtinId="9" hidden="1"/>
    <cellStyle name="Followed Hyperlink" xfId="21871" builtinId="9" hidden="1"/>
    <cellStyle name="Followed Hyperlink" xfId="21873" builtinId="9" hidden="1"/>
    <cellStyle name="Followed Hyperlink" xfId="21875" builtinId="9" hidden="1"/>
    <cellStyle name="Followed Hyperlink" xfId="21877" builtinId="9" hidden="1"/>
    <cellStyle name="Followed Hyperlink" xfId="21879" builtinId="9" hidden="1"/>
    <cellStyle name="Followed Hyperlink" xfId="21881" builtinId="9" hidden="1"/>
    <cellStyle name="Followed Hyperlink" xfId="21883" builtinId="9" hidden="1"/>
    <cellStyle name="Followed Hyperlink" xfId="21885" builtinId="9" hidden="1"/>
    <cellStyle name="Followed Hyperlink" xfId="21887" builtinId="9" hidden="1"/>
    <cellStyle name="Followed Hyperlink" xfId="21889" builtinId="9" hidden="1"/>
    <cellStyle name="Followed Hyperlink" xfId="21891" builtinId="9" hidden="1"/>
    <cellStyle name="Followed Hyperlink" xfId="21893" builtinId="9" hidden="1"/>
    <cellStyle name="Followed Hyperlink" xfId="21895" builtinId="9" hidden="1"/>
    <cellStyle name="Followed Hyperlink" xfId="21897" builtinId="9" hidden="1"/>
    <cellStyle name="Followed Hyperlink" xfId="21899" builtinId="9" hidden="1"/>
    <cellStyle name="Followed Hyperlink" xfId="21901" builtinId="9" hidden="1"/>
    <cellStyle name="Followed Hyperlink" xfId="21903" builtinId="9" hidden="1"/>
    <cellStyle name="Followed Hyperlink" xfId="21905" builtinId="9" hidden="1"/>
    <cellStyle name="Followed Hyperlink" xfId="21907" builtinId="9" hidden="1"/>
    <cellStyle name="Followed Hyperlink" xfId="21909" builtinId="9" hidden="1"/>
    <cellStyle name="Followed Hyperlink" xfId="21911" builtinId="9" hidden="1"/>
    <cellStyle name="Followed Hyperlink" xfId="21913" builtinId="9" hidden="1"/>
    <cellStyle name="Followed Hyperlink" xfId="21915" builtinId="9" hidden="1"/>
    <cellStyle name="Followed Hyperlink" xfId="21917" builtinId="9" hidden="1"/>
    <cellStyle name="Followed Hyperlink" xfId="21919" builtinId="9" hidden="1"/>
    <cellStyle name="Followed Hyperlink" xfId="21921" builtinId="9" hidden="1"/>
    <cellStyle name="Followed Hyperlink" xfId="21923" builtinId="9" hidden="1"/>
    <cellStyle name="Followed Hyperlink" xfId="21925" builtinId="9" hidden="1"/>
    <cellStyle name="Followed Hyperlink" xfId="21927" builtinId="9" hidden="1"/>
    <cellStyle name="Followed Hyperlink" xfId="21929" builtinId="9" hidden="1"/>
    <cellStyle name="Followed Hyperlink" xfId="21931" builtinId="9" hidden="1"/>
    <cellStyle name="Followed Hyperlink" xfId="21933" builtinId="9" hidden="1"/>
    <cellStyle name="Followed Hyperlink" xfId="21935" builtinId="9" hidden="1"/>
    <cellStyle name="Followed Hyperlink" xfId="21937" builtinId="9" hidden="1"/>
    <cellStyle name="Followed Hyperlink" xfId="21939" builtinId="9" hidden="1"/>
    <cellStyle name="Followed Hyperlink" xfId="21941" builtinId="9" hidden="1"/>
    <cellStyle name="Followed Hyperlink" xfId="21943" builtinId="9" hidden="1"/>
    <cellStyle name="Followed Hyperlink" xfId="21945" builtinId="9" hidden="1"/>
    <cellStyle name="Followed Hyperlink" xfId="21947" builtinId="9" hidden="1"/>
    <cellStyle name="Followed Hyperlink" xfId="21949" builtinId="9" hidden="1"/>
    <cellStyle name="Followed Hyperlink" xfId="21951" builtinId="9" hidden="1"/>
    <cellStyle name="Followed Hyperlink" xfId="21953" builtinId="9" hidden="1"/>
    <cellStyle name="Followed Hyperlink" xfId="21955" builtinId="9" hidden="1"/>
    <cellStyle name="Followed Hyperlink" xfId="21957" builtinId="9" hidden="1"/>
    <cellStyle name="Followed Hyperlink" xfId="21959" builtinId="9" hidden="1"/>
    <cellStyle name="Followed Hyperlink" xfId="21961" builtinId="9" hidden="1"/>
    <cellStyle name="Followed Hyperlink" xfId="21963" builtinId="9" hidden="1"/>
    <cellStyle name="Followed Hyperlink" xfId="21965" builtinId="9" hidden="1"/>
    <cellStyle name="Followed Hyperlink" xfId="21967" builtinId="9" hidden="1"/>
    <cellStyle name="Followed Hyperlink" xfId="21969" builtinId="9" hidden="1"/>
    <cellStyle name="Followed Hyperlink" xfId="21971" builtinId="9" hidden="1"/>
    <cellStyle name="Followed Hyperlink" xfId="21973" builtinId="9" hidden="1"/>
    <cellStyle name="Followed Hyperlink" xfId="21975" builtinId="9" hidden="1"/>
    <cellStyle name="Followed Hyperlink" xfId="21977" builtinId="9" hidden="1"/>
    <cellStyle name="Followed Hyperlink" xfId="21979" builtinId="9" hidden="1"/>
    <cellStyle name="Followed Hyperlink" xfId="21981" builtinId="9" hidden="1"/>
    <cellStyle name="Followed Hyperlink" xfId="21983" builtinId="9" hidden="1"/>
    <cellStyle name="Followed Hyperlink" xfId="21985" builtinId="9" hidden="1"/>
    <cellStyle name="Followed Hyperlink" xfId="21987" builtinId="9" hidden="1"/>
    <cellStyle name="Followed Hyperlink" xfId="21989" builtinId="9" hidden="1"/>
    <cellStyle name="Followed Hyperlink" xfId="21991" builtinId="9" hidden="1"/>
    <cellStyle name="Followed Hyperlink" xfId="21993" builtinId="9" hidden="1"/>
    <cellStyle name="Followed Hyperlink" xfId="21995" builtinId="9" hidden="1"/>
    <cellStyle name="Followed Hyperlink" xfId="21997" builtinId="9" hidden="1"/>
    <cellStyle name="Followed Hyperlink" xfId="21999" builtinId="9" hidden="1"/>
    <cellStyle name="Followed Hyperlink" xfId="22001" builtinId="9" hidden="1"/>
    <cellStyle name="Followed Hyperlink" xfId="22003" builtinId="9" hidden="1"/>
    <cellStyle name="Followed Hyperlink" xfId="22005" builtinId="9" hidden="1"/>
    <cellStyle name="Followed Hyperlink" xfId="22007" builtinId="9" hidden="1"/>
    <cellStyle name="Followed Hyperlink" xfId="22009" builtinId="9" hidden="1"/>
    <cellStyle name="Followed Hyperlink" xfId="22011" builtinId="9" hidden="1"/>
    <cellStyle name="Followed Hyperlink" xfId="22013" builtinId="9" hidden="1"/>
    <cellStyle name="Followed Hyperlink" xfId="22015" builtinId="9" hidden="1"/>
    <cellStyle name="Followed Hyperlink" xfId="22017" builtinId="9" hidden="1"/>
    <cellStyle name="Followed Hyperlink" xfId="22019" builtinId="9" hidden="1"/>
    <cellStyle name="Followed Hyperlink" xfId="22021" builtinId="9" hidden="1"/>
    <cellStyle name="Followed Hyperlink" xfId="22023" builtinId="9" hidden="1"/>
    <cellStyle name="Followed Hyperlink" xfId="22025" builtinId="9" hidden="1"/>
    <cellStyle name="Followed Hyperlink" xfId="22027" builtinId="9" hidden="1"/>
    <cellStyle name="Followed Hyperlink" xfId="22029" builtinId="9" hidden="1"/>
    <cellStyle name="Followed Hyperlink" xfId="22031" builtinId="9" hidden="1"/>
    <cellStyle name="Followed Hyperlink" xfId="22033" builtinId="9" hidden="1"/>
    <cellStyle name="Followed Hyperlink" xfId="22035" builtinId="9" hidden="1"/>
    <cellStyle name="Followed Hyperlink" xfId="22037" builtinId="9" hidden="1"/>
    <cellStyle name="Followed Hyperlink" xfId="22039" builtinId="9" hidden="1"/>
    <cellStyle name="Followed Hyperlink" xfId="22041" builtinId="9" hidden="1"/>
    <cellStyle name="Followed Hyperlink" xfId="22043" builtinId="9" hidden="1"/>
    <cellStyle name="Followed Hyperlink" xfId="22045" builtinId="9" hidden="1"/>
    <cellStyle name="Followed Hyperlink" xfId="22047" builtinId="9" hidden="1"/>
    <cellStyle name="Followed Hyperlink" xfId="22049" builtinId="9" hidden="1"/>
    <cellStyle name="Followed Hyperlink" xfId="22051" builtinId="9" hidden="1"/>
    <cellStyle name="Followed Hyperlink" xfId="22053" builtinId="9" hidden="1"/>
    <cellStyle name="Followed Hyperlink" xfId="22055" builtinId="9" hidden="1"/>
    <cellStyle name="Followed Hyperlink" xfId="22057" builtinId="9" hidden="1"/>
    <cellStyle name="Followed Hyperlink" xfId="22059" builtinId="9" hidden="1"/>
    <cellStyle name="Followed Hyperlink" xfId="22061" builtinId="9" hidden="1"/>
    <cellStyle name="Followed Hyperlink" xfId="22063" builtinId="9" hidden="1"/>
    <cellStyle name="Followed Hyperlink" xfId="22065" builtinId="9" hidden="1"/>
    <cellStyle name="Followed Hyperlink" xfId="22067" builtinId="9" hidden="1"/>
    <cellStyle name="Followed Hyperlink" xfId="22069" builtinId="9" hidden="1"/>
    <cellStyle name="Followed Hyperlink" xfId="22071" builtinId="9" hidden="1"/>
    <cellStyle name="Followed Hyperlink" xfId="22073" builtinId="9" hidden="1"/>
    <cellStyle name="Followed Hyperlink" xfId="22075" builtinId="9" hidden="1"/>
    <cellStyle name="Followed Hyperlink" xfId="22077" builtinId="9" hidden="1"/>
    <cellStyle name="Followed Hyperlink" xfId="22079" builtinId="9" hidden="1"/>
    <cellStyle name="Followed Hyperlink" xfId="22081" builtinId="9" hidden="1"/>
    <cellStyle name="Followed Hyperlink" xfId="22083" builtinId="9" hidden="1"/>
    <cellStyle name="Followed Hyperlink" xfId="22085" builtinId="9" hidden="1"/>
    <cellStyle name="Followed Hyperlink" xfId="22087" builtinId="9" hidden="1"/>
    <cellStyle name="Followed Hyperlink" xfId="22089" builtinId="9" hidden="1"/>
    <cellStyle name="Followed Hyperlink" xfId="22091" builtinId="9" hidden="1"/>
    <cellStyle name="Followed Hyperlink" xfId="22093" builtinId="9" hidden="1"/>
    <cellStyle name="Followed Hyperlink" xfId="22095" builtinId="9" hidden="1"/>
    <cellStyle name="Followed Hyperlink" xfId="22097" builtinId="9" hidden="1"/>
    <cellStyle name="Followed Hyperlink" xfId="22099" builtinId="9" hidden="1"/>
    <cellStyle name="Followed Hyperlink" xfId="22101" builtinId="9" hidden="1"/>
    <cellStyle name="Followed Hyperlink" xfId="22103" builtinId="9" hidden="1"/>
    <cellStyle name="Followed Hyperlink" xfId="22105" builtinId="9" hidden="1"/>
    <cellStyle name="Followed Hyperlink" xfId="22107" builtinId="9" hidden="1"/>
    <cellStyle name="Followed Hyperlink" xfId="22109" builtinId="9" hidden="1"/>
    <cellStyle name="Followed Hyperlink" xfId="22111" builtinId="9" hidden="1"/>
    <cellStyle name="Followed Hyperlink" xfId="22113" builtinId="9" hidden="1"/>
    <cellStyle name="Followed Hyperlink" xfId="22115" builtinId="9" hidden="1"/>
    <cellStyle name="Followed Hyperlink" xfId="22117" builtinId="9" hidden="1"/>
    <cellStyle name="Followed Hyperlink" xfId="22119" builtinId="9" hidden="1"/>
    <cellStyle name="Followed Hyperlink" xfId="22121" builtinId="9" hidden="1"/>
    <cellStyle name="Followed Hyperlink" xfId="22123" builtinId="9" hidden="1"/>
    <cellStyle name="Followed Hyperlink" xfId="22125" builtinId="9" hidden="1"/>
    <cellStyle name="Followed Hyperlink" xfId="22127" builtinId="9" hidden="1"/>
    <cellStyle name="Followed Hyperlink" xfId="22129" builtinId="9" hidden="1"/>
    <cellStyle name="Followed Hyperlink" xfId="22131" builtinId="9" hidden="1"/>
    <cellStyle name="Followed Hyperlink" xfId="22133" builtinId="9" hidden="1"/>
    <cellStyle name="Followed Hyperlink" xfId="22135" builtinId="9" hidden="1"/>
    <cellStyle name="Followed Hyperlink" xfId="22137" builtinId="9" hidden="1"/>
    <cellStyle name="Followed Hyperlink" xfId="22139" builtinId="9" hidden="1"/>
    <cellStyle name="Followed Hyperlink" xfId="22141" builtinId="9" hidden="1"/>
    <cellStyle name="Followed Hyperlink" xfId="22143" builtinId="9" hidden="1"/>
    <cellStyle name="Followed Hyperlink" xfId="22145" builtinId="9" hidden="1"/>
    <cellStyle name="Followed Hyperlink" xfId="22147" builtinId="9" hidden="1"/>
    <cellStyle name="Followed Hyperlink" xfId="22149" builtinId="9" hidden="1"/>
    <cellStyle name="Followed Hyperlink" xfId="22151" builtinId="9" hidden="1"/>
    <cellStyle name="Followed Hyperlink" xfId="22153" builtinId="9" hidden="1"/>
    <cellStyle name="Followed Hyperlink" xfId="22155" builtinId="9" hidden="1"/>
    <cellStyle name="Followed Hyperlink" xfId="22157" builtinId="9" hidden="1"/>
    <cellStyle name="Followed Hyperlink" xfId="22159" builtinId="9" hidden="1"/>
    <cellStyle name="Followed Hyperlink" xfId="22161" builtinId="9" hidden="1"/>
    <cellStyle name="Followed Hyperlink" xfId="22163" builtinId="9" hidden="1"/>
    <cellStyle name="Followed Hyperlink" xfId="22165" builtinId="9" hidden="1"/>
    <cellStyle name="Followed Hyperlink" xfId="22167" builtinId="9" hidden="1"/>
    <cellStyle name="Followed Hyperlink" xfId="22169" builtinId="9" hidden="1"/>
    <cellStyle name="Followed Hyperlink" xfId="22171" builtinId="9" hidden="1"/>
    <cellStyle name="Followed Hyperlink" xfId="22173" builtinId="9" hidden="1"/>
    <cellStyle name="Followed Hyperlink" xfId="22175" builtinId="9" hidden="1"/>
    <cellStyle name="Followed Hyperlink" xfId="22177" builtinId="9" hidden="1"/>
    <cellStyle name="Followed Hyperlink" xfId="22179" builtinId="9" hidden="1"/>
    <cellStyle name="Followed Hyperlink" xfId="22181" builtinId="9" hidden="1"/>
    <cellStyle name="Followed Hyperlink" xfId="22183" builtinId="9" hidden="1"/>
    <cellStyle name="Followed Hyperlink" xfId="22185" builtinId="9" hidden="1"/>
    <cellStyle name="Followed Hyperlink" xfId="22187" builtinId="9" hidden="1"/>
    <cellStyle name="Followed Hyperlink" xfId="22189" builtinId="9" hidden="1"/>
    <cellStyle name="Followed Hyperlink" xfId="22191" builtinId="9" hidden="1"/>
    <cellStyle name="Followed Hyperlink" xfId="22193" builtinId="9" hidden="1"/>
    <cellStyle name="Followed Hyperlink" xfId="22195" builtinId="9" hidden="1"/>
    <cellStyle name="Followed Hyperlink" xfId="22197" builtinId="9" hidden="1"/>
    <cellStyle name="Followed Hyperlink" xfId="22199" builtinId="9" hidden="1"/>
    <cellStyle name="Followed Hyperlink" xfId="22201" builtinId="9" hidden="1"/>
    <cellStyle name="Followed Hyperlink" xfId="22203" builtinId="9" hidden="1"/>
    <cellStyle name="Followed Hyperlink" xfId="22205" builtinId="9" hidden="1"/>
    <cellStyle name="Followed Hyperlink" xfId="22207" builtinId="9" hidden="1"/>
    <cellStyle name="Followed Hyperlink" xfId="22209" builtinId="9" hidden="1"/>
    <cellStyle name="Followed Hyperlink" xfId="22211" builtinId="9" hidden="1"/>
    <cellStyle name="Followed Hyperlink" xfId="22213" builtinId="9" hidden="1"/>
    <cellStyle name="Followed Hyperlink" xfId="22215" builtinId="9" hidden="1"/>
    <cellStyle name="Followed Hyperlink" xfId="22217" builtinId="9" hidden="1"/>
    <cellStyle name="Followed Hyperlink" xfId="22219" builtinId="9" hidden="1"/>
    <cellStyle name="Followed Hyperlink" xfId="22221" builtinId="9" hidden="1"/>
    <cellStyle name="Followed Hyperlink" xfId="22223" builtinId="9" hidden="1"/>
    <cellStyle name="Followed Hyperlink" xfId="22225" builtinId="9" hidden="1"/>
    <cellStyle name="Followed Hyperlink" xfId="22227" builtinId="9" hidden="1"/>
    <cellStyle name="Followed Hyperlink" xfId="22229" builtinId="9" hidden="1"/>
    <cellStyle name="Followed Hyperlink" xfId="22231" builtinId="9" hidden="1"/>
    <cellStyle name="Followed Hyperlink" xfId="22233" builtinId="9" hidden="1"/>
    <cellStyle name="Followed Hyperlink" xfId="22235" builtinId="9" hidden="1"/>
    <cellStyle name="Followed Hyperlink" xfId="22237" builtinId="9" hidden="1"/>
    <cellStyle name="Followed Hyperlink" xfId="22239" builtinId="9" hidden="1"/>
    <cellStyle name="Followed Hyperlink" xfId="22241" builtinId="9" hidden="1"/>
    <cellStyle name="Followed Hyperlink" xfId="22243" builtinId="9" hidden="1"/>
    <cellStyle name="Followed Hyperlink" xfId="22245" builtinId="9" hidden="1"/>
    <cellStyle name="Followed Hyperlink" xfId="22247" builtinId="9" hidden="1"/>
    <cellStyle name="Followed Hyperlink" xfId="22249" builtinId="9" hidden="1"/>
    <cellStyle name="Followed Hyperlink" xfId="22251" builtinId="9" hidden="1"/>
    <cellStyle name="Followed Hyperlink" xfId="22253" builtinId="9" hidden="1"/>
    <cellStyle name="Followed Hyperlink" xfId="22255" builtinId="9" hidden="1"/>
    <cellStyle name="Followed Hyperlink" xfId="22257" builtinId="9" hidden="1"/>
    <cellStyle name="Followed Hyperlink" xfId="22259" builtinId="9" hidden="1"/>
    <cellStyle name="Followed Hyperlink" xfId="22261" builtinId="9" hidden="1"/>
    <cellStyle name="Followed Hyperlink" xfId="22263" builtinId="9" hidden="1"/>
    <cellStyle name="Followed Hyperlink" xfId="22265" builtinId="9" hidden="1"/>
    <cellStyle name="Followed Hyperlink" xfId="22267" builtinId="9" hidden="1"/>
    <cellStyle name="Followed Hyperlink" xfId="22269" builtinId="9" hidden="1"/>
    <cellStyle name="Followed Hyperlink" xfId="22271" builtinId="9" hidden="1"/>
    <cellStyle name="Followed Hyperlink" xfId="22273" builtinId="9" hidden="1"/>
    <cellStyle name="Followed Hyperlink" xfId="22275" builtinId="9" hidden="1"/>
    <cellStyle name="Followed Hyperlink" xfId="22277" builtinId="9" hidden="1"/>
    <cellStyle name="Followed Hyperlink" xfId="22279" builtinId="9" hidden="1"/>
    <cellStyle name="Followed Hyperlink" xfId="22281" builtinId="9" hidden="1"/>
    <cellStyle name="Followed Hyperlink" xfId="22283" builtinId="9" hidden="1"/>
    <cellStyle name="Followed Hyperlink" xfId="22285" builtinId="9" hidden="1"/>
    <cellStyle name="Followed Hyperlink" xfId="22287" builtinId="9" hidden="1"/>
    <cellStyle name="Followed Hyperlink" xfId="22289" builtinId="9" hidden="1"/>
    <cellStyle name="Followed Hyperlink" xfId="22291" builtinId="9" hidden="1"/>
    <cellStyle name="Followed Hyperlink" xfId="22293" builtinId="9" hidden="1"/>
    <cellStyle name="Followed Hyperlink" xfId="22295" builtinId="9" hidden="1"/>
    <cellStyle name="Followed Hyperlink" xfId="22297" builtinId="9" hidden="1"/>
    <cellStyle name="Followed Hyperlink" xfId="22299" builtinId="9" hidden="1"/>
    <cellStyle name="Followed Hyperlink" xfId="22301" builtinId="9" hidden="1"/>
    <cellStyle name="Followed Hyperlink" xfId="22303" builtinId="9" hidden="1"/>
    <cellStyle name="Followed Hyperlink" xfId="22305" builtinId="9" hidden="1"/>
    <cellStyle name="Followed Hyperlink" xfId="22307" builtinId="9" hidden="1"/>
    <cellStyle name="Followed Hyperlink" xfId="22309" builtinId="9" hidden="1"/>
    <cellStyle name="Followed Hyperlink" xfId="22311" builtinId="9" hidden="1"/>
    <cellStyle name="Followed Hyperlink" xfId="22313" builtinId="9" hidden="1"/>
    <cellStyle name="Followed Hyperlink" xfId="22315" builtinId="9" hidden="1"/>
    <cellStyle name="Followed Hyperlink" xfId="22317" builtinId="9" hidden="1"/>
    <cellStyle name="Followed Hyperlink" xfId="22319" builtinId="9" hidden="1"/>
    <cellStyle name="Followed Hyperlink" xfId="22321" builtinId="9" hidden="1"/>
    <cellStyle name="Followed Hyperlink" xfId="22323" builtinId="9" hidden="1"/>
    <cellStyle name="Followed Hyperlink" xfId="22325" builtinId="9" hidden="1"/>
    <cellStyle name="Followed Hyperlink" xfId="22327" builtinId="9" hidden="1"/>
    <cellStyle name="Followed Hyperlink" xfId="22329" builtinId="9" hidden="1"/>
    <cellStyle name="Followed Hyperlink" xfId="22331" builtinId="9" hidden="1"/>
    <cellStyle name="Followed Hyperlink" xfId="22333" builtinId="9" hidden="1"/>
    <cellStyle name="Followed Hyperlink" xfId="22335" builtinId="9" hidden="1"/>
    <cellStyle name="Followed Hyperlink" xfId="22337" builtinId="9" hidden="1"/>
    <cellStyle name="Followed Hyperlink" xfId="22339" builtinId="9" hidden="1"/>
    <cellStyle name="Followed Hyperlink" xfId="22341" builtinId="9" hidden="1"/>
    <cellStyle name="Followed Hyperlink" xfId="22343" builtinId="9" hidden="1"/>
    <cellStyle name="Followed Hyperlink" xfId="22345" builtinId="9" hidden="1"/>
    <cellStyle name="Followed Hyperlink" xfId="22347" builtinId="9" hidden="1"/>
    <cellStyle name="Followed Hyperlink" xfId="22349" builtinId="9" hidden="1"/>
    <cellStyle name="Followed Hyperlink" xfId="22351" builtinId="9" hidden="1"/>
    <cellStyle name="Followed Hyperlink" xfId="22353" builtinId="9" hidden="1"/>
    <cellStyle name="Followed Hyperlink" xfId="22355" builtinId="9" hidden="1"/>
    <cellStyle name="Followed Hyperlink" xfId="22357" builtinId="9" hidden="1"/>
    <cellStyle name="Followed Hyperlink" xfId="22359" builtinId="9" hidden="1"/>
    <cellStyle name="Followed Hyperlink" xfId="22361" builtinId="9" hidden="1"/>
    <cellStyle name="Followed Hyperlink" xfId="22363" builtinId="9" hidden="1"/>
    <cellStyle name="Followed Hyperlink" xfId="22365" builtinId="9" hidden="1"/>
    <cellStyle name="Followed Hyperlink" xfId="22367" builtinId="9" hidden="1"/>
    <cellStyle name="Followed Hyperlink" xfId="22369" builtinId="9" hidden="1"/>
    <cellStyle name="Followed Hyperlink" xfId="22371" builtinId="9" hidden="1"/>
    <cellStyle name="Followed Hyperlink" xfId="22373" builtinId="9" hidden="1"/>
    <cellStyle name="Followed Hyperlink" xfId="22375" builtinId="9" hidden="1"/>
    <cellStyle name="Followed Hyperlink" xfId="22377" builtinId="9" hidden="1"/>
    <cellStyle name="Followed Hyperlink" xfId="22379" builtinId="9" hidden="1"/>
    <cellStyle name="Followed Hyperlink" xfId="22381" builtinId="9" hidden="1"/>
    <cellStyle name="Followed Hyperlink" xfId="22383" builtinId="9" hidden="1"/>
    <cellStyle name="Followed Hyperlink" xfId="22385" builtinId="9" hidden="1"/>
    <cellStyle name="Followed Hyperlink" xfId="22387" builtinId="9" hidden="1"/>
    <cellStyle name="Followed Hyperlink" xfId="22389" builtinId="9" hidden="1"/>
    <cellStyle name="Followed Hyperlink" xfId="22391" builtinId="9" hidden="1"/>
    <cellStyle name="Followed Hyperlink" xfId="22393" builtinId="9" hidden="1"/>
    <cellStyle name="Followed Hyperlink" xfId="22395" builtinId="9" hidden="1"/>
    <cellStyle name="Followed Hyperlink" xfId="22397" builtinId="9" hidden="1"/>
    <cellStyle name="Followed Hyperlink" xfId="22399" builtinId="9" hidden="1"/>
    <cellStyle name="Followed Hyperlink" xfId="22401" builtinId="9" hidden="1"/>
    <cellStyle name="Followed Hyperlink" xfId="22403" builtinId="9" hidden="1"/>
    <cellStyle name="Followed Hyperlink" xfId="22405" builtinId="9" hidden="1"/>
    <cellStyle name="Followed Hyperlink" xfId="22407" builtinId="9" hidden="1"/>
    <cellStyle name="Followed Hyperlink" xfId="22409" builtinId="9" hidden="1"/>
    <cellStyle name="Followed Hyperlink" xfId="22411" builtinId="9" hidden="1"/>
    <cellStyle name="Followed Hyperlink" xfId="22413" builtinId="9" hidden="1"/>
    <cellStyle name="Followed Hyperlink" xfId="22415" builtinId="9" hidden="1"/>
    <cellStyle name="Followed Hyperlink" xfId="22417" builtinId="9" hidden="1"/>
    <cellStyle name="Followed Hyperlink" xfId="22419" builtinId="9" hidden="1"/>
    <cellStyle name="Followed Hyperlink" xfId="22421" builtinId="9" hidden="1"/>
    <cellStyle name="Followed Hyperlink" xfId="22423" builtinId="9" hidden="1"/>
    <cellStyle name="Followed Hyperlink" xfId="22425" builtinId="9" hidden="1"/>
    <cellStyle name="Followed Hyperlink" xfId="22427" builtinId="9" hidden="1"/>
    <cellStyle name="Followed Hyperlink" xfId="22429" builtinId="9" hidden="1"/>
    <cellStyle name="Followed Hyperlink" xfId="22431" builtinId="9" hidden="1"/>
    <cellStyle name="Followed Hyperlink" xfId="22432" builtinId="9" hidden="1"/>
    <cellStyle name="Followed Hyperlink" xfId="22433" builtinId="9" hidden="1"/>
    <cellStyle name="Followed Hyperlink" xfId="22434" builtinId="9" hidden="1"/>
    <cellStyle name="Followed Hyperlink" xfId="22435" builtinId="9" hidden="1"/>
    <cellStyle name="Followed Hyperlink" xfId="22436" builtinId="9" hidden="1"/>
    <cellStyle name="Followed Hyperlink" xfId="22437" builtinId="9" hidden="1"/>
    <cellStyle name="Followed Hyperlink" xfId="22438" builtinId="9" hidden="1"/>
    <cellStyle name="Followed Hyperlink" xfId="22439" builtinId="9" hidden="1"/>
    <cellStyle name="Followed Hyperlink" xfId="22440" builtinId="9" hidden="1"/>
    <cellStyle name="Followed Hyperlink" xfId="22441" builtinId="9" hidden="1"/>
    <cellStyle name="Followed Hyperlink" xfId="22442" builtinId="9" hidden="1"/>
    <cellStyle name="Followed Hyperlink" xfId="22443" builtinId="9" hidden="1"/>
    <cellStyle name="Followed Hyperlink" xfId="22444" builtinId="9" hidden="1"/>
    <cellStyle name="Followed Hyperlink" xfId="22445" builtinId="9" hidden="1"/>
    <cellStyle name="Followed Hyperlink" xfId="22446" builtinId="9" hidden="1"/>
    <cellStyle name="Followed Hyperlink" xfId="22447" builtinId="9" hidden="1"/>
    <cellStyle name="Followed Hyperlink" xfId="22448" builtinId="9" hidden="1"/>
    <cellStyle name="Followed Hyperlink" xfId="22449" builtinId="9" hidden="1"/>
    <cellStyle name="Followed Hyperlink" xfId="22450" builtinId="9" hidden="1"/>
    <cellStyle name="Followed Hyperlink" xfId="22451" builtinId="9" hidden="1"/>
    <cellStyle name="Followed Hyperlink" xfId="22452" builtinId="9" hidden="1"/>
    <cellStyle name="Followed Hyperlink" xfId="22453" builtinId="9" hidden="1"/>
    <cellStyle name="Followed Hyperlink" xfId="22454" builtinId="9" hidden="1"/>
    <cellStyle name="Followed Hyperlink" xfId="22455" builtinId="9" hidden="1"/>
    <cellStyle name="Followed Hyperlink" xfId="22456" builtinId="9" hidden="1"/>
    <cellStyle name="Followed Hyperlink" xfId="22457" builtinId="9" hidden="1"/>
    <cellStyle name="Followed Hyperlink" xfId="22458" builtinId="9" hidden="1"/>
    <cellStyle name="Followed Hyperlink" xfId="22459" builtinId="9" hidden="1"/>
    <cellStyle name="Followed Hyperlink" xfId="22460" builtinId="9" hidden="1"/>
    <cellStyle name="Followed Hyperlink" xfId="22461" builtinId="9" hidden="1"/>
    <cellStyle name="Followed Hyperlink" xfId="22462" builtinId="9" hidden="1"/>
    <cellStyle name="Followed Hyperlink" xfId="22463" builtinId="9" hidden="1"/>
    <cellStyle name="Followed Hyperlink" xfId="22464" builtinId="9" hidden="1"/>
    <cellStyle name="Followed Hyperlink" xfId="22465" builtinId="9" hidden="1"/>
    <cellStyle name="Followed Hyperlink" xfId="22466" builtinId="9" hidden="1"/>
    <cellStyle name="Followed Hyperlink" xfId="22467" builtinId="9" hidden="1"/>
    <cellStyle name="Followed Hyperlink" xfId="22468" builtinId="9" hidden="1"/>
    <cellStyle name="Followed Hyperlink" xfId="22469" builtinId="9" hidden="1"/>
    <cellStyle name="Followed Hyperlink" xfId="22470" builtinId="9" hidden="1"/>
    <cellStyle name="Followed Hyperlink" xfId="22471" builtinId="9" hidden="1"/>
    <cellStyle name="Followed Hyperlink" xfId="22472" builtinId="9" hidden="1"/>
    <cellStyle name="Followed Hyperlink" xfId="22473" builtinId="9" hidden="1"/>
    <cellStyle name="Followed Hyperlink" xfId="22474" builtinId="9" hidden="1"/>
    <cellStyle name="Followed Hyperlink" xfId="22475" builtinId="9" hidden="1"/>
    <cellStyle name="Followed Hyperlink" xfId="22476" builtinId="9" hidden="1"/>
    <cellStyle name="Followed Hyperlink" xfId="22477" builtinId="9" hidden="1"/>
    <cellStyle name="Followed Hyperlink" xfId="22478" builtinId="9" hidden="1"/>
    <cellStyle name="Followed Hyperlink" xfId="22479" builtinId="9" hidden="1"/>
    <cellStyle name="Followed Hyperlink" xfId="22480" builtinId="9" hidden="1"/>
    <cellStyle name="Followed Hyperlink" xfId="22481" builtinId="9" hidden="1"/>
    <cellStyle name="Followed Hyperlink" xfId="22482" builtinId="9" hidden="1"/>
    <cellStyle name="Followed Hyperlink" xfId="22483" builtinId="9" hidden="1"/>
    <cellStyle name="Followed Hyperlink" xfId="22484" builtinId="9" hidden="1"/>
    <cellStyle name="Followed Hyperlink" xfId="22485" builtinId="9" hidden="1"/>
    <cellStyle name="Followed Hyperlink" xfId="22486" builtinId="9" hidden="1"/>
    <cellStyle name="Followed Hyperlink" xfId="22487" builtinId="9" hidden="1"/>
    <cellStyle name="Followed Hyperlink" xfId="22488" builtinId="9" hidden="1"/>
    <cellStyle name="Followed Hyperlink" xfId="22489" builtinId="9" hidden="1"/>
    <cellStyle name="Followed Hyperlink" xfId="22490" builtinId="9" hidden="1"/>
    <cellStyle name="Followed Hyperlink" xfId="22491" builtinId="9" hidden="1"/>
    <cellStyle name="Followed Hyperlink" xfId="22492" builtinId="9" hidden="1"/>
    <cellStyle name="Followed Hyperlink" xfId="22493" builtinId="9" hidden="1"/>
    <cellStyle name="Followed Hyperlink" xfId="22494" builtinId="9" hidden="1"/>
    <cellStyle name="Followed Hyperlink" xfId="22495" builtinId="9" hidden="1"/>
    <cellStyle name="Followed Hyperlink" xfId="22496" builtinId="9" hidden="1"/>
    <cellStyle name="Followed Hyperlink" xfId="22497" builtinId="9" hidden="1"/>
    <cellStyle name="Followed Hyperlink" xfId="22498" builtinId="9" hidden="1"/>
    <cellStyle name="Followed Hyperlink" xfId="22499" builtinId="9" hidden="1"/>
    <cellStyle name="Followed Hyperlink" xfId="22500" builtinId="9" hidden="1"/>
    <cellStyle name="Followed Hyperlink" xfId="22501" builtinId="9" hidden="1"/>
    <cellStyle name="Followed Hyperlink" xfId="22502" builtinId="9" hidden="1"/>
    <cellStyle name="Followed Hyperlink" xfId="22503" builtinId="9" hidden="1"/>
    <cellStyle name="Followed Hyperlink" xfId="22504" builtinId="9" hidden="1"/>
    <cellStyle name="Followed Hyperlink" xfId="22505" builtinId="9" hidden="1"/>
    <cellStyle name="Followed Hyperlink" xfId="22506" builtinId="9" hidden="1"/>
    <cellStyle name="Followed Hyperlink" xfId="22507" builtinId="9" hidden="1"/>
    <cellStyle name="Followed Hyperlink" xfId="22508" builtinId="9" hidden="1"/>
    <cellStyle name="Followed Hyperlink" xfId="22509" builtinId="9" hidden="1"/>
    <cellStyle name="Followed Hyperlink" xfId="22510" builtinId="9" hidden="1"/>
    <cellStyle name="Followed Hyperlink" xfId="22511" builtinId="9" hidden="1"/>
    <cellStyle name="Followed Hyperlink" xfId="22512" builtinId="9" hidden="1"/>
    <cellStyle name="Followed Hyperlink" xfId="22513" builtinId="9" hidden="1"/>
    <cellStyle name="Followed Hyperlink" xfId="22514" builtinId="9" hidden="1"/>
    <cellStyle name="Followed Hyperlink" xfId="22515" builtinId="9" hidden="1"/>
    <cellStyle name="Followed Hyperlink" xfId="22516" builtinId="9" hidden="1"/>
    <cellStyle name="Followed Hyperlink" xfId="22517" builtinId="9" hidden="1"/>
    <cellStyle name="Followed Hyperlink" xfId="22518" builtinId="9" hidden="1"/>
    <cellStyle name="Followed Hyperlink" xfId="22519" builtinId="9" hidden="1"/>
    <cellStyle name="Followed Hyperlink" xfId="22520" builtinId="9" hidden="1"/>
    <cellStyle name="Followed Hyperlink" xfId="22521" builtinId="9" hidden="1"/>
    <cellStyle name="Followed Hyperlink" xfId="22522" builtinId="9" hidden="1"/>
    <cellStyle name="Followed Hyperlink" xfId="22523" builtinId="9" hidden="1"/>
    <cellStyle name="Followed Hyperlink" xfId="22524" builtinId="9" hidden="1"/>
    <cellStyle name="Followed Hyperlink" xfId="22525" builtinId="9" hidden="1"/>
    <cellStyle name="Followed Hyperlink" xfId="22526" builtinId="9" hidden="1"/>
    <cellStyle name="Followed Hyperlink" xfId="22527" builtinId="9" hidden="1"/>
    <cellStyle name="Followed Hyperlink" xfId="22528" builtinId="9" hidden="1"/>
    <cellStyle name="Followed Hyperlink" xfId="22529" builtinId="9" hidden="1"/>
    <cellStyle name="Followed Hyperlink" xfId="22530" builtinId="9" hidden="1"/>
    <cellStyle name="Followed Hyperlink" xfId="22531" builtinId="9" hidden="1"/>
    <cellStyle name="Followed Hyperlink" xfId="22532" builtinId="9" hidden="1"/>
    <cellStyle name="Followed Hyperlink" xfId="22533" builtinId="9" hidden="1"/>
    <cellStyle name="Followed Hyperlink" xfId="22534" builtinId="9" hidden="1"/>
    <cellStyle name="Followed Hyperlink" xfId="22535" builtinId="9" hidden="1"/>
    <cellStyle name="Followed Hyperlink" xfId="22536" builtinId="9" hidden="1"/>
    <cellStyle name="Followed Hyperlink" xfId="22537" builtinId="9" hidden="1"/>
    <cellStyle name="Followed Hyperlink" xfId="22538" builtinId="9" hidden="1"/>
    <cellStyle name="Followed Hyperlink" xfId="22539" builtinId="9" hidden="1"/>
    <cellStyle name="Followed Hyperlink" xfId="22540" builtinId="9" hidden="1"/>
    <cellStyle name="Followed Hyperlink" xfId="22541" builtinId="9" hidden="1"/>
    <cellStyle name="Followed Hyperlink" xfId="22542" builtinId="9" hidden="1"/>
    <cellStyle name="Followed Hyperlink" xfId="22543" builtinId="9" hidden="1"/>
    <cellStyle name="Followed Hyperlink" xfId="22544" builtinId="9" hidden="1"/>
    <cellStyle name="Followed Hyperlink" xfId="22545" builtinId="9" hidden="1"/>
    <cellStyle name="Followed Hyperlink" xfId="22546" builtinId="9" hidden="1"/>
    <cellStyle name="Followed Hyperlink" xfId="22547" builtinId="9" hidden="1"/>
    <cellStyle name="Followed Hyperlink" xfId="22548" builtinId="9" hidden="1"/>
    <cellStyle name="Followed Hyperlink" xfId="22549" builtinId="9" hidden="1"/>
    <cellStyle name="Followed Hyperlink" xfId="22550" builtinId="9" hidden="1"/>
    <cellStyle name="Followed Hyperlink" xfId="22551" builtinId="9" hidden="1"/>
    <cellStyle name="Followed Hyperlink" xfId="22552" builtinId="9" hidden="1"/>
    <cellStyle name="Followed Hyperlink" xfId="22553" builtinId="9" hidden="1"/>
    <cellStyle name="Followed Hyperlink" xfId="22554" builtinId="9" hidden="1"/>
    <cellStyle name="Followed Hyperlink" xfId="22555" builtinId="9" hidden="1"/>
    <cellStyle name="Followed Hyperlink" xfId="22556" builtinId="9" hidden="1"/>
    <cellStyle name="Followed Hyperlink" xfId="22557" builtinId="9" hidden="1"/>
    <cellStyle name="Followed Hyperlink" xfId="22558" builtinId="9" hidden="1"/>
    <cellStyle name="Followed Hyperlink" xfId="22559" builtinId="9" hidden="1"/>
    <cellStyle name="Followed Hyperlink" xfId="22560" builtinId="9" hidden="1"/>
    <cellStyle name="Followed Hyperlink" xfId="22561" builtinId="9" hidden="1"/>
    <cellStyle name="Followed Hyperlink" xfId="22562" builtinId="9" hidden="1"/>
    <cellStyle name="Followed Hyperlink" xfId="22563" builtinId="9" hidden="1"/>
    <cellStyle name="Followed Hyperlink" xfId="22564" builtinId="9" hidden="1"/>
    <cellStyle name="Followed Hyperlink" xfId="22565" builtinId="9" hidden="1"/>
    <cellStyle name="Followed Hyperlink" xfId="22566" builtinId="9" hidden="1"/>
    <cellStyle name="Followed Hyperlink" xfId="22567" builtinId="9" hidden="1"/>
    <cellStyle name="Followed Hyperlink" xfId="22568" builtinId="9" hidden="1"/>
    <cellStyle name="Followed Hyperlink" xfId="22569" builtinId="9" hidden="1"/>
    <cellStyle name="Followed Hyperlink" xfId="22570" builtinId="9" hidden="1"/>
    <cellStyle name="Followed Hyperlink" xfId="22571" builtinId="9" hidden="1"/>
    <cellStyle name="Followed Hyperlink" xfId="22572" builtinId="9" hidden="1"/>
    <cellStyle name="Followed Hyperlink" xfId="22573" builtinId="9" hidden="1"/>
    <cellStyle name="Followed Hyperlink" xfId="22574" builtinId="9" hidden="1"/>
    <cellStyle name="Followed Hyperlink" xfId="22575" builtinId="9" hidden="1"/>
    <cellStyle name="Followed Hyperlink" xfId="22576" builtinId="9" hidden="1"/>
    <cellStyle name="Followed Hyperlink" xfId="22577" builtinId="9" hidden="1"/>
    <cellStyle name="Followed Hyperlink" xfId="22578" builtinId="9" hidden="1"/>
    <cellStyle name="Followed Hyperlink" xfId="22579" builtinId="9" hidden="1"/>
    <cellStyle name="Followed Hyperlink" xfId="22580" builtinId="9" hidden="1"/>
    <cellStyle name="Followed Hyperlink" xfId="22581" builtinId="9" hidden="1"/>
    <cellStyle name="Followed Hyperlink" xfId="22582" builtinId="9" hidden="1"/>
    <cellStyle name="Followed Hyperlink" xfId="22583" builtinId="9" hidden="1"/>
    <cellStyle name="Followed Hyperlink" xfId="22584" builtinId="9" hidden="1"/>
    <cellStyle name="Followed Hyperlink" xfId="22585" builtinId="9" hidden="1"/>
    <cellStyle name="Followed Hyperlink" xfId="22586" builtinId="9" hidden="1"/>
    <cellStyle name="Followed Hyperlink" xfId="22587" builtinId="9" hidden="1"/>
    <cellStyle name="Followed Hyperlink" xfId="22588" builtinId="9" hidden="1"/>
    <cellStyle name="Followed Hyperlink" xfId="22589" builtinId="9" hidden="1"/>
    <cellStyle name="Followed Hyperlink" xfId="22590" builtinId="9" hidden="1"/>
    <cellStyle name="Followed Hyperlink" xfId="22591" builtinId="9" hidden="1"/>
    <cellStyle name="Followed Hyperlink" xfId="22592" builtinId="9" hidden="1"/>
    <cellStyle name="Followed Hyperlink" xfId="22593" builtinId="9" hidden="1"/>
    <cellStyle name="Followed Hyperlink" xfId="22594" builtinId="9" hidden="1"/>
    <cellStyle name="Followed Hyperlink" xfId="22595" builtinId="9" hidden="1"/>
    <cellStyle name="Followed Hyperlink" xfId="22597" builtinId="9" hidden="1"/>
    <cellStyle name="Followed Hyperlink" xfId="22599" builtinId="9" hidden="1"/>
    <cellStyle name="Followed Hyperlink" xfId="22601" builtinId="9" hidden="1"/>
    <cellStyle name="Followed Hyperlink" xfId="22603" builtinId="9" hidden="1"/>
    <cellStyle name="Followed Hyperlink" xfId="22605" builtinId="9" hidden="1"/>
    <cellStyle name="Followed Hyperlink" xfId="22607" builtinId="9" hidden="1"/>
    <cellStyle name="Followed Hyperlink" xfId="22609" builtinId="9" hidden="1"/>
    <cellStyle name="Followed Hyperlink" xfId="22611" builtinId="9" hidden="1"/>
    <cellStyle name="Followed Hyperlink" xfId="22613" builtinId="9" hidden="1"/>
    <cellStyle name="Followed Hyperlink" xfId="22615" builtinId="9" hidden="1"/>
    <cellStyle name="Followed Hyperlink" xfId="22617" builtinId="9" hidden="1"/>
    <cellStyle name="Followed Hyperlink" xfId="22619" builtinId="9" hidden="1"/>
    <cellStyle name="Followed Hyperlink" xfId="22621" builtinId="9" hidden="1"/>
    <cellStyle name="Followed Hyperlink" xfId="22623" builtinId="9" hidden="1"/>
    <cellStyle name="Followed Hyperlink" xfId="22625" builtinId="9" hidden="1"/>
    <cellStyle name="Followed Hyperlink" xfId="22627" builtinId="9" hidden="1"/>
    <cellStyle name="Followed Hyperlink" xfId="22629" builtinId="9" hidden="1"/>
    <cellStyle name="Followed Hyperlink" xfId="22631" builtinId="9" hidden="1"/>
    <cellStyle name="Followed Hyperlink" xfId="22633" builtinId="9" hidden="1"/>
    <cellStyle name="Followed Hyperlink" xfId="22635" builtinId="9" hidden="1"/>
    <cellStyle name="Followed Hyperlink" xfId="22637" builtinId="9" hidden="1"/>
    <cellStyle name="Followed Hyperlink" xfId="22639" builtinId="9" hidden="1"/>
    <cellStyle name="Followed Hyperlink" xfId="22641" builtinId="9" hidden="1"/>
    <cellStyle name="Followed Hyperlink" xfId="22643" builtinId="9" hidden="1"/>
    <cellStyle name="Followed Hyperlink" xfId="22645" builtinId="9" hidden="1"/>
    <cellStyle name="Followed Hyperlink" xfId="22647" builtinId="9" hidden="1"/>
    <cellStyle name="Followed Hyperlink" xfId="22649" builtinId="9" hidden="1"/>
    <cellStyle name="Followed Hyperlink" xfId="22651" builtinId="9" hidden="1"/>
    <cellStyle name="Followed Hyperlink" xfId="22653" builtinId="9" hidden="1"/>
    <cellStyle name="Followed Hyperlink" xfId="22655" builtinId="9" hidden="1"/>
    <cellStyle name="Followed Hyperlink" xfId="22657" builtinId="9" hidden="1"/>
    <cellStyle name="Followed Hyperlink" xfId="22659" builtinId="9" hidden="1"/>
    <cellStyle name="Followed Hyperlink" xfId="22661" builtinId="9" hidden="1"/>
    <cellStyle name="Followed Hyperlink" xfId="22663" builtinId="9" hidden="1"/>
    <cellStyle name="Followed Hyperlink" xfId="22665" builtinId="9" hidden="1"/>
    <cellStyle name="Followed Hyperlink" xfId="22667" builtinId="9" hidden="1"/>
    <cellStyle name="Followed Hyperlink" xfId="22669" builtinId="9" hidden="1"/>
    <cellStyle name="Followed Hyperlink" xfId="22671" builtinId="9" hidden="1"/>
    <cellStyle name="Followed Hyperlink" xfId="22673" builtinId="9" hidden="1"/>
    <cellStyle name="Followed Hyperlink" xfId="22675" builtinId="9" hidden="1"/>
    <cellStyle name="Followed Hyperlink" xfId="22677" builtinId="9" hidden="1"/>
    <cellStyle name="Followed Hyperlink" xfId="22679" builtinId="9" hidden="1"/>
    <cellStyle name="Followed Hyperlink" xfId="22681" builtinId="9" hidden="1"/>
    <cellStyle name="Followed Hyperlink" xfId="22683" builtinId="9" hidden="1"/>
    <cellStyle name="Followed Hyperlink" xfId="22685" builtinId="9" hidden="1"/>
    <cellStyle name="Followed Hyperlink" xfId="22687" builtinId="9" hidden="1"/>
    <cellStyle name="Followed Hyperlink" xfId="22689" builtinId="9" hidden="1"/>
    <cellStyle name="Followed Hyperlink" xfId="22691" builtinId="9" hidden="1"/>
    <cellStyle name="Followed Hyperlink" xfId="22693" builtinId="9" hidden="1"/>
    <cellStyle name="Followed Hyperlink" xfId="22695" builtinId="9" hidden="1"/>
    <cellStyle name="Followed Hyperlink" xfId="22697" builtinId="9" hidden="1"/>
    <cellStyle name="Followed Hyperlink" xfId="22699" builtinId="9" hidden="1"/>
    <cellStyle name="Followed Hyperlink" xfId="22701" builtinId="9" hidden="1"/>
    <cellStyle name="Followed Hyperlink" xfId="22703" builtinId="9" hidden="1"/>
    <cellStyle name="Followed Hyperlink" xfId="22705" builtinId="9" hidden="1"/>
    <cellStyle name="Followed Hyperlink" xfId="22707" builtinId="9" hidden="1"/>
    <cellStyle name="Followed Hyperlink" xfId="22709" builtinId="9" hidden="1"/>
    <cellStyle name="Followed Hyperlink" xfId="22711" builtinId="9" hidden="1"/>
    <cellStyle name="Followed Hyperlink" xfId="22713" builtinId="9" hidden="1"/>
    <cellStyle name="Followed Hyperlink" xfId="22715" builtinId="9" hidden="1"/>
    <cellStyle name="Followed Hyperlink" xfId="22717" builtinId="9" hidden="1"/>
    <cellStyle name="Followed Hyperlink" xfId="22719" builtinId="9" hidden="1"/>
    <cellStyle name="Followed Hyperlink" xfId="22721" builtinId="9" hidden="1"/>
    <cellStyle name="Followed Hyperlink" xfId="22723" builtinId="9" hidden="1"/>
    <cellStyle name="Followed Hyperlink" xfId="22725" builtinId="9" hidden="1"/>
    <cellStyle name="Followed Hyperlink" xfId="22727" builtinId="9" hidden="1"/>
    <cellStyle name="Followed Hyperlink" xfId="22729" builtinId="9" hidden="1"/>
    <cellStyle name="Followed Hyperlink" xfId="22731" builtinId="9" hidden="1"/>
    <cellStyle name="Followed Hyperlink" xfId="22733" builtinId="9" hidden="1"/>
    <cellStyle name="Followed Hyperlink" xfId="22735" builtinId="9" hidden="1"/>
    <cellStyle name="Followed Hyperlink" xfId="22737" builtinId="9" hidden="1"/>
    <cellStyle name="Followed Hyperlink" xfId="22739" builtinId="9" hidden="1"/>
    <cellStyle name="Followed Hyperlink" xfId="22741" builtinId="9" hidden="1"/>
    <cellStyle name="Followed Hyperlink" xfId="22743" builtinId="9" hidden="1"/>
    <cellStyle name="Followed Hyperlink" xfId="22745" builtinId="9" hidden="1"/>
    <cellStyle name="Followed Hyperlink" xfId="22747" builtinId="9" hidden="1"/>
    <cellStyle name="Followed Hyperlink" xfId="22749" builtinId="9" hidden="1"/>
    <cellStyle name="Followed Hyperlink" xfId="22751" builtinId="9" hidden="1"/>
    <cellStyle name="Followed Hyperlink" xfId="22753" builtinId="9" hidden="1"/>
    <cellStyle name="Followed Hyperlink" xfId="22755" builtinId="9" hidden="1"/>
    <cellStyle name="Followed Hyperlink" xfId="22757" builtinId="9" hidden="1"/>
    <cellStyle name="Followed Hyperlink" xfId="22759" builtinId="9" hidden="1"/>
    <cellStyle name="Followed Hyperlink" xfId="22761" builtinId="9" hidden="1"/>
    <cellStyle name="Followed Hyperlink" xfId="22763" builtinId="9" hidden="1"/>
    <cellStyle name="Followed Hyperlink" xfId="22765" builtinId="9" hidden="1"/>
    <cellStyle name="Followed Hyperlink" xfId="22767" builtinId="9" hidden="1"/>
    <cellStyle name="Followed Hyperlink" xfId="22769" builtinId="9" hidden="1"/>
    <cellStyle name="Followed Hyperlink" xfId="22771" builtinId="9" hidden="1"/>
    <cellStyle name="Followed Hyperlink" xfId="22773" builtinId="9" hidden="1"/>
    <cellStyle name="Followed Hyperlink" xfId="22775" builtinId="9" hidden="1"/>
    <cellStyle name="Followed Hyperlink" xfId="22777" builtinId="9" hidden="1"/>
    <cellStyle name="Followed Hyperlink" xfId="22779" builtinId="9" hidden="1"/>
    <cellStyle name="Followed Hyperlink" xfId="22781" builtinId="9" hidden="1"/>
    <cellStyle name="Followed Hyperlink" xfId="22783" builtinId="9" hidden="1"/>
    <cellStyle name="Followed Hyperlink" xfId="22785" builtinId="9" hidden="1"/>
    <cellStyle name="Followed Hyperlink" xfId="22787" builtinId="9" hidden="1"/>
    <cellStyle name="Followed Hyperlink" xfId="22789" builtinId="9" hidden="1"/>
    <cellStyle name="Followed Hyperlink" xfId="22791" builtinId="9" hidden="1"/>
    <cellStyle name="Followed Hyperlink" xfId="22793" builtinId="9" hidden="1"/>
    <cellStyle name="Followed Hyperlink" xfId="22795" builtinId="9" hidden="1"/>
    <cellStyle name="Followed Hyperlink" xfId="22797" builtinId="9" hidden="1"/>
    <cellStyle name="Followed Hyperlink" xfId="22799" builtinId="9" hidden="1"/>
    <cellStyle name="Followed Hyperlink" xfId="22801" builtinId="9" hidden="1"/>
    <cellStyle name="Followed Hyperlink" xfId="22803" builtinId="9" hidden="1"/>
    <cellStyle name="Followed Hyperlink" xfId="22805" builtinId="9" hidden="1"/>
    <cellStyle name="Followed Hyperlink" xfId="22807" builtinId="9" hidden="1"/>
    <cellStyle name="Followed Hyperlink" xfId="22809" builtinId="9" hidden="1"/>
    <cellStyle name="Followed Hyperlink" xfId="22811" builtinId="9" hidden="1"/>
    <cellStyle name="Followed Hyperlink" xfId="22813" builtinId="9" hidden="1"/>
    <cellStyle name="Followed Hyperlink" xfId="22815" builtinId="9" hidden="1"/>
    <cellStyle name="Followed Hyperlink" xfId="22817" builtinId="9" hidden="1"/>
    <cellStyle name="Followed Hyperlink" xfId="22819" builtinId="9" hidden="1"/>
    <cellStyle name="Followed Hyperlink" xfId="22821" builtinId="9" hidden="1"/>
    <cellStyle name="Followed Hyperlink" xfId="22823" builtinId="9" hidden="1"/>
    <cellStyle name="Followed Hyperlink" xfId="22825" builtinId="9" hidden="1"/>
    <cellStyle name="Followed Hyperlink" xfId="22827" builtinId="9" hidden="1"/>
    <cellStyle name="Followed Hyperlink" xfId="22829" builtinId="9" hidden="1"/>
    <cellStyle name="Followed Hyperlink" xfId="22831" builtinId="9" hidden="1"/>
    <cellStyle name="Followed Hyperlink" xfId="22833" builtinId="9" hidden="1"/>
    <cellStyle name="Followed Hyperlink" xfId="22835" builtinId="9" hidden="1"/>
    <cellStyle name="Followed Hyperlink" xfId="22837" builtinId="9" hidden="1"/>
    <cellStyle name="Followed Hyperlink" xfId="22839" builtinId="9" hidden="1"/>
    <cellStyle name="Followed Hyperlink" xfId="22841" builtinId="9" hidden="1"/>
    <cellStyle name="Followed Hyperlink" xfId="22843" builtinId="9" hidden="1"/>
    <cellStyle name="Followed Hyperlink" xfId="22845" builtinId="9" hidden="1"/>
    <cellStyle name="Followed Hyperlink" xfId="22847" builtinId="9" hidden="1"/>
    <cellStyle name="Followed Hyperlink" xfId="22849" builtinId="9" hidden="1"/>
    <cellStyle name="Followed Hyperlink" xfId="22851" builtinId="9" hidden="1"/>
    <cellStyle name="Followed Hyperlink" xfId="22853" builtinId="9" hidden="1"/>
    <cellStyle name="Followed Hyperlink" xfId="22855" builtinId="9" hidden="1"/>
    <cellStyle name="Followed Hyperlink" xfId="22857" builtinId="9" hidden="1"/>
    <cellStyle name="Followed Hyperlink" xfId="22859" builtinId="9" hidden="1"/>
    <cellStyle name="Followed Hyperlink" xfId="22861" builtinId="9" hidden="1"/>
    <cellStyle name="Followed Hyperlink" xfId="22863" builtinId="9" hidden="1"/>
    <cellStyle name="Followed Hyperlink" xfId="22865" builtinId="9" hidden="1"/>
    <cellStyle name="Followed Hyperlink" xfId="22867" builtinId="9" hidden="1"/>
    <cellStyle name="Followed Hyperlink" xfId="22869" builtinId="9" hidden="1"/>
    <cellStyle name="Followed Hyperlink" xfId="22871" builtinId="9" hidden="1"/>
    <cellStyle name="Followed Hyperlink" xfId="22873" builtinId="9" hidden="1"/>
    <cellStyle name="Followed Hyperlink" xfId="22875" builtinId="9" hidden="1"/>
    <cellStyle name="Followed Hyperlink" xfId="22877" builtinId="9" hidden="1"/>
    <cellStyle name="Followed Hyperlink" xfId="22879" builtinId="9" hidden="1"/>
    <cellStyle name="Followed Hyperlink" xfId="22881" builtinId="9" hidden="1"/>
    <cellStyle name="Followed Hyperlink" xfId="22883" builtinId="9" hidden="1"/>
    <cellStyle name="Followed Hyperlink" xfId="22885" builtinId="9" hidden="1"/>
    <cellStyle name="Followed Hyperlink" xfId="22887" builtinId="9" hidden="1"/>
    <cellStyle name="Followed Hyperlink" xfId="22889" builtinId="9" hidden="1"/>
    <cellStyle name="Followed Hyperlink" xfId="22891" builtinId="9" hidden="1"/>
    <cellStyle name="Followed Hyperlink" xfId="22893" builtinId="9" hidden="1"/>
    <cellStyle name="Followed Hyperlink" xfId="22895" builtinId="9" hidden="1"/>
    <cellStyle name="Followed Hyperlink" xfId="22897" builtinId="9" hidden="1"/>
    <cellStyle name="Followed Hyperlink" xfId="22899" builtinId="9" hidden="1"/>
    <cellStyle name="Followed Hyperlink" xfId="22901" builtinId="9" hidden="1"/>
    <cellStyle name="Followed Hyperlink" xfId="22903" builtinId="9" hidden="1"/>
    <cellStyle name="Followed Hyperlink" xfId="22905" builtinId="9" hidden="1"/>
    <cellStyle name="Followed Hyperlink" xfId="22907" builtinId="9" hidden="1"/>
    <cellStyle name="Followed Hyperlink" xfId="22909" builtinId="9" hidden="1"/>
    <cellStyle name="Followed Hyperlink" xfId="22911" builtinId="9" hidden="1"/>
    <cellStyle name="Followed Hyperlink" xfId="22913" builtinId="9" hidden="1"/>
    <cellStyle name="Followed Hyperlink" xfId="22915" builtinId="9" hidden="1"/>
    <cellStyle name="Followed Hyperlink" xfId="22917" builtinId="9" hidden="1"/>
    <cellStyle name="Followed Hyperlink" xfId="22919" builtinId="9" hidden="1"/>
    <cellStyle name="Followed Hyperlink" xfId="22921" builtinId="9" hidden="1"/>
    <cellStyle name="Followed Hyperlink" xfId="22923" builtinId="9" hidden="1"/>
    <cellStyle name="Followed Hyperlink" xfId="22925" builtinId="9" hidden="1"/>
    <cellStyle name="Followed Hyperlink" xfId="22927" builtinId="9" hidden="1"/>
    <cellStyle name="Followed Hyperlink" xfId="22929" builtinId="9" hidden="1"/>
    <cellStyle name="Followed Hyperlink" xfId="22931" builtinId="9" hidden="1"/>
    <cellStyle name="Followed Hyperlink" xfId="22933" builtinId="9" hidden="1"/>
    <cellStyle name="Followed Hyperlink" xfId="22935" builtinId="9" hidden="1"/>
    <cellStyle name="Followed Hyperlink" xfId="22937" builtinId="9" hidden="1"/>
    <cellStyle name="Followed Hyperlink" xfId="22939" builtinId="9" hidden="1"/>
    <cellStyle name="Followed Hyperlink" xfId="22941" builtinId="9" hidden="1"/>
    <cellStyle name="Followed Hyperlink" xfId="22943" builtinId="9" hidden="1"/>
    <cellStyle name="Followed Hyperlink" xfId="22945" builtinId="9" hidden="1"/>
    <cellStyle name="Followed Hyperlink" xfId="22947" builtinId="9" hidden="1"/>
    <cellStyle name="Followed Hyperlink" xfId="22949" builtinId="9" hidden="1"/>
    <cellStyle name="Followed Hyperlink" xfId="22951" builtinId="9" hidden="1"/>
    <cellStyle name="Followed Hyperlink" xfId="22953" builtinId="9" hidden="1"/>
    <cellStyle name="Followed Hyperlink" xfId="22955" builtinId="9" hidden="1"/>
    <cellStyle name="Followed Hyperlink" xfId="22957" builtinId="9" hidden="1"/>
    <cellStyle name="Followed Hyperlink" xfId="22959" builtinId="9" hidden="1"/>
    <cellStyle name="Followed Hyperlink" xfId="22961" builtinId="9" hidden="1"/>
    <cellStyle name="Followed Hyperlink" xfId="22963" builtinId="9" hidden="1"/>
    <cellStyle name="Followed Hyperlink" xfId="22965" builtinId="9" hidden="1"/>
    <cellStyle name="Followed Hyperlink" xfId="22967" builtinId="9" hidden="1"/>
    <cellStyle name="Followed Hyperlink" xfId="22969" builtinId="9" hidden="1"/>
    <cellStyle name="Followed Hyperlink" xfId="22971" builtinId="9" hidden="1"/>
    <cellStyle name="Followed Hyperlink" xfId="22973" builtinId="9" hidden="1"/>
    <cellStyle name="Followed Hyperlink" xfId="22975" builtinId="9" hidden="1"/>
    <cellStyle name="Followed Hyperlink" xfId="22977" builtinId="9" hidden="1"/>
    <cellStyle name="Followed Hyperlink" xfId="22979" builtinId="9" hidden="1"/>
    <cellStyle name="Followed Hyperlink" xfId="22981" builtinId="9" hidden="1"/>
    <cellStyle name="Followed Hyperlink" xfId="22983" builtinId="9" hidden="1"/>
    <cellStyle name="Followed Hyperlink" xfId="22985" builtinId="9" hidden="1"/>
    <cellStyle name="Followed Hyperlink" xfId="22987" builtinId="9" hidden="1"/>
    <cellStyle name="Followed Hyperlink" xfId="22989" builtinId="9" hidden="1"/>
    <cellStyle name="Followed Hyperlink" xfId="22991" builtinId="9" hidden="1"/>
    <cellStyle name="Followed Hyperlink" xfId="22993" builtinId="9" hidden="1"/>
    <cellStyle name="Followed Hyperlink" xfId="22995" builtinId="9" hidden="1"/>
    <cellStyle name="Followed Hyperlink" xfId="22997" builtinId="9" hidden="1"/>
    <cellStyle name="Followed Hyperlink" xfId="22999" builtinId="9" hidden="1"/>
    <cellStyle name="Followed Hyperlink" xfId="23001" builtinId="9" hidden="1"/>
    <cellStyle name="Followed Hyperlink" xfId="23003" builtinId="9" hidden="1"/>
    <cellStyle name="Followed Hyperlink" xfId="23005" builtinId="9" hidden="1"/>
    <cellStyle name="Followed Hyperlink" xfId="23007" builtinId="9" hidden="1"/>
    <cellStyle name="Followed Hyperlink" xfId="23009" builtinId="9" hidden="1"/>
    <cellStyle name="Followed Hyperlink" xfId="23011" builtinId="9" hidden="1"/>
    <cellStyle name="Followed Hyperlink" xfId="23013" builtinId="9" hidden="1"/>
    <cellStyle name="Followed Hyperlink" xfId="23015" builtinId="9" hidden="1"/>
    <cellStyle name="Followed Hyperlink" xfId="23017" builtinId="9" hidden="1"/>
    <cellStyle name="Followed Hyperlink" xfId="23019" builtinId="9" hidden="1"/>
    <cellStyle name="Followed Hyperlink" xfId="23021" builtinId="9" hidden="1"/>
    <cellStyle name="Followed Hyperlink" xfId="23023" builtinId="9" hidden="1"/>
    <cellStyle name="Followed Hyperlink" xfId="23025" builtinId="9" hidden="1"/>
    <cellStyle name="Followed Hyperlink" xfId="23027" builtinId="9" hidden="1"/>
    <cellStyle name="Followed Hyperlink" xfId="23029" builtinId="9" hidden="1"/>
    <cellStyle name="Followed Hyperlink" xfId="23031" builtinId="9" hidden="1"/>
    <cellStyle name="Followed Hyperlink" xfId="23033" builtinId="9" hidden="1"/>
    <cellStyle name="Followed Hyperlink" xfId="23035" builtinId="9" hidden="1"/>
    <cellStyle name="Followed Hyperlink" xfId="23037" builtinId="9" hidden="1"/>
    <cellStyle name="Followed Hyperlink" xfId="23039" builtinId="9" hidden="1"/>
    <cellStyle name="Followed Hyperlink" xfId="23041" builtinId="9" hidden="1"/>
    <cellStyle name="Followed Hyperlink" xfId="23043" builtinId="9" hidden="1"/>
    <cellStyle name="Followed Hyperlink" xfId="23045" builtinId="9" hidden="1"/>
    <cellStyle name="Followed Hyperlink" xfId="23047" builtinId="9" hidden="1"/>
    <cellStyle name="Followed Hyperlink" xfId="23049" builtinId="9" hidden="1"/>
    <cellStyle name="Followed Hyperlink" xfId="23051" builtinId="9" hidden="1"/>
    <cellStyle name="Followed Hyperlink" xfId="23053" builtinId="9" hidden="1"/>
    <cellStyle name="Followed Hyperlink" xfId="23055" builtinId="9" hidden="1"/>
    <cellStyle name="Followed Hyperlink" xfId="23057" builtinId="9" hidden="1"/>
    <cellStyle name="Followed Hyperlink" xfId="23059" builtinId="9" hidden="1"/>
    <cellStyle name="Followed Hyperlink" xfId="23061" builtinId="9" hidden="1"/>
    <cellStyle name="Followed Hyperlink" xfId="23063" builtinId="9" hidden="1"/>
    <cellStyle name="Followed Hyperlink" xfId="23065" builtinId="9" hidden="1"/>
    <cellStyle name="Followed Hyperlink" xfId="23067" builtinId="9" hidden="1"/>
    <cellStyle name="Followed Hyperlink" xfId="23069" builtinId="9" hidden="1"/>
    <cellStyle name="Followed Hyperlink" xfId="23071" builtinId="9" hidden="1"/>
    <cellStyle name="Followed Hyperlink" xfId="23073" builtinId="9" hidden="1"/>
    <cellStyle name="Followed Hyperlink" xfId="23075" builtinId="9" hidden="1"/>
    <cellStyle name="Followed Hyperlink" xfId="23077" builtinId="9" hidden="1"/>
    <cellStyle name="Followed Hyperlink" xfId="23079" builtinId="9" hidden="1"/>
    <cellStyle name="Followed Hyperlink" xfId="23081" builtinId="9" hidden="1"/>
    <cellStyle name="Followed Hyperlink" xfId="23083" builtinId="9" hidden="1"/>
    <cellStyle name="Followed Hyperlink" xfId="23085" builtinId="9" hidden="1"/>
    <cellStyle name="Followed Hyperlink" xfId="23087" builtinId="9" hidden="1"/>
    <cellStyle name="Followed Hyperlink" xfId="23089" builtinId="9" hidden="1"/>
    <cellStyle name="Followed Hyperlink" xfId="23091" builtinId="9" hidden="1"/>
    <cellStyle name="Followed Hyperlink" xfId="23093" builtinId="9" hidden="1"/>
    <cellStyle name="Followed Hyperlink" xfId="23095" builtinId="9" hidden="1"/>
    <cellStyle name="Followed Hyperlink" xfId="23097" builtinId="9" hidden="1"/>
    <cellStyle name="Followed Hyperlink" xfId="23099" builtinId="9" hidden="1"/>
    <cellStyle name="Followed Hyperlink" xfId="23101" builtinId="9" hidden="1"/>
    <cellStyle name="Followed Hyperlink" xfId="23103" builtinId="9" hidden="1"/>
    <cellStyle name="Followed Hyperlink" xfId="23105" builtinId="9" hidden="1"/>
    <cellStyle name="Followed Hyperlink" xfId="23107" builtinId="9" hidden="1"/>
    <cellStyle name="Followed Hyperlink" xfId="23109" builtinId="9" hidden="1"/>
    <cellStyle name="Followed Hyperlink" xfId="23111" builtinId="9" hidden="1"/>
    <cellStyle name="Followed Hyperlink" xfId="23113" builtinId="9" hidden="1"/>
    <cellStyle name="Followed Hyperlink" xfId="23115" builtinId="9" hidden="1"/>
    <cellStyle name="Followed Hyperlink" xfId="23117" builtinId="9" hidden="1"/>
    <cellStyle name="Followed Hyperlink" xfId="23119" builtinId="9" hidden="1"/>
    <cellStyle name="Followed Hyperlink" xfId="23121" builtinId="9" hidden="1"/>
    <cellStyle name="Followed Hyperlink" xfId="23123" builtinId="9" hidden="1"/>
    <cellStyle name="Followed Hyperlink" xfId="23125" builtinId="9" hidden="1"/>
    <cellStyle name="Followed Hyperlink" xfId="23127" builtinId="9" hidden="1"/>
    <cellStyle name="Followed Hyperlink" xfId="23129" builtinId="9" hidden="1"/>
    <cellStyle name="Followed Hyperlink" xfId="23131" builtinId="9" hidden="1"/>
    <cellStyle name="Followed Hyperlink" xfId="23133" builtinId="9" hidden="1"/>
    <cellStyle name="Followed Hyperlink" xfId="23135" builtinId="9" hidden="1"/>
    <cellStyle name="Followed Hyperlink" xfId="23137" builtinId="9" hidden="1"/>
    <cellStyle name="Followed Hyperlink" xfId="23139" builtinId="9" hidden="1"/>
    <cellStyle name="Followed Hyperlink" xfId="23141" builtinId="9" hidden="1"/>
    <cellStyle name="Followed Hyperlink" xfId="23143" builtinId="9" hidden="1"/>
    <cellStyle name="Followed Hyperlink" xfId="23145" builtinId="9" hidden="1"/>
    <cellStyle name="Followed Hyperlink" xfId="23147" builtinId="9" hidden="1"/>
    <cellStyle name="Followed Hyperlink" xfId="23149" builtinId="9" hidden="1"/>
    <cellStyle name="Followed Hyperlink" xfId="23151" builtinId="9" hidden="1"/>
    <cellStyle name="Followed Hyperlink" xfId="23153" builtinId="9" hidden="1"/>
    <cellStyle name="Followed Hyperlink" xfId="23155" builtinId="9" hidden="1"/>
    <cellStyle name="Followed Hyperlink" xfId="23157" builtinId="9" hidden="1"/>
    <cellStyle name="Followed Hyperlink" xfId="23159" builtinId="9" hidden="1"/>
    <cellStyle name="Followed Hyperlink" xfId="23161" builtinId="9" hidden="1"/>
    <cellStyle name="Followed Hyperlink" xfId="23163" builtinId="9" hidden="1"/>
    <cellStyle name="Followed Hyperlink" xfId="23165" builtinId="9" hidden="1"/>
    <cellStyle name="Followed Hyperlink" xfId="23167" builtinId="9" hidden="1"/>
    <cellStyle name="Followed Hyperlink" xfId="23169" builtinId="9" hidden="1"/>
    <cellStyle name="Followed Hyperlink" xfId="23171" builtinId="9" hidden="1"/>
    <cellStyle name="Followed Hyperlink" xfId="23173" builtinId="9" hidden="1"/>
    <cellStyle name="Followed Hyperlink" xfId="23175" builtinId="9" hidden="1"/>
    <cellStyle name="Followed Hyperlink" xfId="23177" builtinId="9" hidden="1"/>
    <cellStyle name="Followed Hyperlink" xfId="23179" builtinId="9" hidden="1"/>
    <cellStyle name="Followed Hyperlink" xfId="23181" builtinId="9" hidden="1"/>
    <cellStyle name="Followed Hyperlink" xfId="23183" builtinId="9" hidden="1"/>
    <cellStyle name="Followed Hyperlink" xfId="23185" builtinId="9" hidden="1"/>
    <cellStyle name="Followed Hyperlink" xfId="23187" builtinId="9" hidden="1"/>
    <cellStyle name="Followed Hyperlink" xfId="23189" builtinId="9" hidden="1"/>
    <cellStyle name="Followed Hyperlink" xfId="23191" builtinId="9" hidden="1"/>
    <cellStyle name="Followed Hyperlink" xfId="23193" builtinId="9" hidden="1"/>
    <cellStyle name="Followed Hyperlink" xfId="23195" builtinId="9" hidden="1"/>
    <cellStyle name="Followed Hyperlink" xfId="23197" builtinId="9" hidden="1"/>
    <cellStyle name="Followed Hyperlink" xfId="23199" builtinId="9" hidden="1"/>
    <cellStyle name="Followed Hyperlink" xfId="23201" builtinId="9" hidden="1"/>
    <cellStyle name="Followed Hyperlink" xfId="23203" builtinId="9" hidden="1"/>
    <cellStyle name="Followed Hyperlink" xfId="23205" builtinId="9" hidden="1"/>
    <cellStyle name="Followed Hyperlink" xfId="23207" builtinId="9" hidden="1"/>
    <cellStyle name="Followed Hyperlink" xfId="23209" builtinId="9" hidden="1"/>
    <cellStyle name="Followed Hyperlink" xfId="23211" builtinId="9" hidden="1"/>
    <cellStyle name="Followed Hyperlink" xfId="23213" builtinId="9" hidden="1"/>
    <cellStyle name="Followed Hyperlink" xfId="23215" builtinId="9" hidden="1"/>
    <cellStyle name="Followed Hyperlink" xfId="23217" builtinId="9" hidden="1"/>
    <cellStyle name="Followed Hyperlink" xfId="23219" builtinId="9" hidden="1"/>
    <cellStyle name="Followed Hyperlink" xfId="23221" builtinId="9" hidden="1"/>
    <cellStyle name="Followed Hyperlink" xfId="23223" builtinId="9" hidden="1"/>
    <cellStyle name="Followed Hyperlink" xfId="23225" builtinId="9" hidden="1"/>
    <cellStyle name="Followed Hyperlink" xfId="23227" builtinId="9" hidden="1"/>
    <cellStyle name="Followed Hyperlink" xfId="23229" builtinId="9" hidden="1"/>
    <cellStyle name="Followed Hyperlink" xfId="23231" builtinId="9" hidden="1"/>
    <cellStyle name="Followed Hyperlink" xfId="23233" builtinId="9" hidden="1"/>
    <cellStyle name="Followed Hyperlink" xfId="23235" builtinId="9" hidden="1"/>
    <cellStyle name="Followed Hyperlink" xfId="23237" builtinId="9" hidden="1"/>
    <cellStyle name="Followed Hyperlink" xfId="23239" builtinId="9" hidden="1"/>
    <cellStyle name="Followed Hyperlink" xfId="23241" builtinId="9" hidden="1"/>
    <cellStyle name="Followed Hyperlink" xfId="23243" builtinId="9" hidden="1"/>
    <cellStyle name="Followed Hyperlink" xfId="23245" builtinId="9" hidden="1"/>
    <cellStyle name="Followed Hyperlink" xfId="23247" builtinId="9" hidden="1"/>
    <cellStyle name="Followed Hyperlink" xfId="23249" builtinId="9" hidden="1"/>
    <cellStyle name="Followed Hyperlink" xfId="23251" builtinId="9" hidden="1"/>
    <cellStyle name="Followed Hyperlink" xfId="23253" builtinId="9" hidden="1"/>
    <cellStyle name="Followed Hyperlink" xfId="23255" builtinId="9" hidden="1"/>
    <cellStyle name="Followed Hyperlink" xfId="23257" builtinId="9" hidden="1"/>
    <cellStyle name="Followed Hyperlink" xfId="23259" builtinId="9" hidden="1"/>
    <cellStyle name="Followed Hyperlink" xfId="23261" builtinId="9" hidden="1"/>
    <cellStyle name="Followed Hyperlink" xfId="23263" builtinId="9" hidden="1"/>
    <cellStyle name="Followed Hyperlink" xfId="23265" builtinId="9" hidden="1"/>
    <cellStyle name="Followed Hyperlink" xfId="23267" builtinId="9" hidden="1"/>
    <cellStyle name="Followed Hyperlink" xfId="23269" builtinId="9" hidden="1"/>
    <cellStyle name="Followed Hyperlink" xfId="23271" builtinId="9" hidden="1"/>
    <cellStyle name="Followed Hyperlink" xfId="23273" builtinId="9" hidden="1"/>
    <cellStyle name="Followed Hyperlink" xfId="23275" builtinId="9" hidden="1"/>
    <cellStyle name="Followed Hyperlink" xfId="23277" builtinId="9" hidden="1"/>
    <cellStyle name="Followed Hyperlink" xfId="23279" builtinId="9" hidden="1"/>
    <cellStyle name="Followed Hyperlink" xfId="23281" builtinId="9" hidden="1"/>
    <cellStyle name="Followed Hyperlink" xfId="23283" builtinId="9" hidden="1"/>
    <cellStyle name="Followed Hyperlink" xfId="23285" builtinId="9" hidden="1"/>
    <cellStyle name="Followed Hyperlink" xfId="23287" builtinId="9" hidden="1"/>
    <cellStyle name="Followed Hyperlink" xfId="23289" builtinId="9" hidden="1"/>
    <cellStyle name="Followed Hyperlink" xfId="23291" builtinId="9" hidden="1"/>
    <cellStyle name="Followed Hyperlink" xfId="23293" builtinId="9" hidden="1"/>
    <cellStyle name="Followed Hyperlink" xfId="23295" builtinId="9" hidden="1"/>
    <cellStyle name="Followed Hyperlink" xfId="23297" builtinId="9" hidden="1"/>
    <cellStyle name="Followed Hyperlink" xfId="23299" builtinId="9" hidden="1"/>
    <cellStyle name="Followed Hyperlink" xfId="23301" builtinId="9" hidden="1"/>
    <cellStyle name="Followed Hyperlink" xfId="23303" builtinId="9" hidden="1"/>
    <cellStyle name="Followed Hyperlink" xfId="23305" builtinId="9" hidden="1"/>
    <cellStyle name="Followed Hyperlink" xfId="23307" builtinId="9" hidden="1"/>
    <cellStyle name="Followed Hyperlink" xfId="23309" builtinId="9" hidden="1"/>
    <cellStyle name="Followed Hyperlink" xfId="23311" builtinId="9" hidden="1"/>
    <cellStyle name="Followed Hyperlink" xfId="23313" builtinId="9" hidden="1"/>
    <cellStyle name="Followed Hyperlink" xfId="23315" builtinId="9" hidden="1"/>
    <cellStyle name="Followed Hyperlink" xfId="23317" builtinId="9" hidden="1"/>
    <cellStyle name="Followed Hyperlink" xfId="23319" builtinId="9" hidden="1"/>
    <cellStyle name="Followed Hyperlink" xfId="23321" builtinId="9" hidden="1"/>
    <cellStyle name="Followed Hyperlink" xfId="23323" builtinId="9" hidden="1"/>
    <cellStyle name="Followed Hyperlink" xfId="23325" builtinId="9" hidden="1"/>
    <cellStyle name="Followed Hyperlink" xfId="23327" builtinId="9" hidden="1"/>
    <cellStyle name="Followed Hyperlink" xfId="23329" builtinId="9" hidden="1"/>
    <cellStyle name="Followed Hyperlink" xfId="23331" builtinId="9" hidden="1"/>
    <cellStyle name="Followed Hyperlink" xfId="23333" builtinId="9" hidden="1"/>
    <cellStyle name="Followed Hyperlink" xfId="23335" builtinId="9" hidden="1"/>
    <cellStyle name="Followed Hyperlink" xfId="23337" builtinId="9" hidden="1"/>
    <cellStyle name="Followed Hyperlink" xfId="23339" builtinId="9" hidden="1"/>
    <cellStyle name="Followed Hyperlink" xfId="23341" builtinId="9" hidden="1"/>
    <cellStyle name="Followed Hyperlink" xfId="23343" builtinId="9" hidden="1"/>
    <cellStyle name="Followed Hyperlink" xfId="23345" builtinId="9" hidden="1"/>
    <cellStyle name="Followed Hyperlink" xfId="23347" builtinId="9" hidden="1"/>
    <cellStyle name="Followed Hyperlink" xfId="23349" builtinId="9" hidden="1"/>
    <cellStyle name="Followed Hyperlink" xfId="23351" builtinId="9" hidden="1"/>
    <cellStyle name="Followed Hyperlink" xfId="23353" builtinId="9" hidden="1"/>
    <cellStyle name="Followed Hyperlink" xfId="23355" builtinId="9" hidden="1"/>
    <cellStyle name="Followed Hyperlink" xfId="23357" builtinId="9" hidden="1"/>
    <cellStyle name="Followed Hyperlink" xfId="23359" builtinId="9" hidden="1"/>
    <cellStyle name="Followed Hyperlink" xfId="23361" builtinId="9" hidden="1"/>
    <cellStyle name="Followed Hyperlink" xfId="23363" builtinId="9" hidden="1"/>
    <cellStyle name="Followed Hyperlink" xfId="23365" builtinId="9" hidden="1"/>
    <cellStyle name="Followed Hyperlink" xfId="23367" builtinId="9" hidden="1"/>
    <cellStyle name="Followed Hyperlink" xfId="23369" builtinId="9" hidden="1"/>
    <cellStyle name="Followed Hyperlink" xfId="23371" builtinId="9" hidden="1"/>
    <cellStyle name="Followed Hyperlink" xfId="23373" builtinId="9" hidden="1"/>
    <cellStyle name="Followed Hyperlink" xfId="23375" builtinId="9" hidden="1"/>
    <cellStyle name="Followed Hyperlink" xfId="23377" builtinId="9" hidden="1"/>
    <cellStyle name="Followed Hyperlink" xfId="23379" builtinId="9" hidden="1"/>
    <cellStyle name="Followed Hyperlink" xfId="23381" builtinId="9" hidden="1"/>
    <cellStyle name="Followed Hyperlink" xfId="23383" builtinId="9" hidden="1"/>
    <cellStyle name="Followed Hyperlink" xfId="23385" builtinId="9" hidden="1"/>
    <cellStyle name="Followed Hyperlink" xfId="23387" builtinId="9" hidden="1"/>
    <cellStyle name="Followed Hyperlink" xfId="23389" builtinId="9" hidden="1"/>
    <cellStyle name="Followed Hyperlink" xfId="23391" builtinId="9" hidden="1"/>
    <cellStyle name="Followed Hyperlink" xfId="23393" builtinId="9" hidden="1"/>
    <cellStyle name="Followed Hyperlink" xfId="23395" builtinId="9" hidden="1"/>
    <cellStyle name="Followed Hyperlink" xfId="23397" builtinId="9" hidden="1"/>
    <cellStyle name="Followed Hyperlink" xfId="23399" builtinId="9" hidden="1"/>
    <cellStyle name="Followed Hyperlink" xfId="23401" builtinId="9" hidden="1"/>
    <cellStyle name="Followed Hyperlink" xfId="23403" builtinId="9" hidden="1"/>
    <cellStyle name="Followed Hyperlink" xfId="23405" builtinId="9" hidden="1"/>
    <cellStyle name="Followed Hyperlink" xfId="23407" builtinId="9" hidden="1"/>
    <cellStyle name="Followed Hyperlink" xfId="23409" builtinId="9" hidden="1"/>
    <cellStyle name="Followed Hyperlink" xfId="23411" builtinId="9" hidden="1"/>
    <cellStyle name="Followed Hyperlink" xfId="23412" builtinId="9" hidden="1"/>
    <cellStyle name="Followed Hyperlink" xfId="23413" builtinId="9" hidden="1"/>
    <cellStyle name="Followed Hyperlink" xfId="23414" builtinId="9" hidden="1"/>
    <cellStyle name="Followed Hyperlink" xfId="23415" builtinId="9" hidden="1"/>
    <cellStyle name="Followed Hyperlink" xfId="23416" builtinId="9" hidden="1"/>
    <cellStyle name="Followed Hyperlink" xfId="23417" builtinId="9" hidden="1"/>
    <cellStyle name="Followed Hyperlink" xfId="23418" builtinId="9" hidden="1"/>
    <cellStyle name="Followed Hyperlink" xfId="23419" builtinId="9" hidden="1"/>
    <cellStyle name="Followed Hyperlink" xfId="23420" builtinId="9" hidden="1"/>
    <cellStyle name="Followed Hyperlink" xfId="23421" builtinId="9" hidden="1"/>
    <cellStyle name="Followed Hyperlink" xfId="23422" builtinId="9" hidden="1"/>
    <cellStyle name="Followed Hyperlink" xfId="23423" builtinId="9" hidden="1"/>
    <cellStyle name="Followed Hyperlink" xfId="23424" builtinId="9" hidden="1"/>
    <cellStyle name="Followed Hyperlink" xfId="23425" builtinId="9" hidden="1"/>
    <cellStyle name="Followed Hyperlink" xfId="23426" builtinId="9" hidden="1"/>
    <cellStyle name="Followed Hyperlink" xfId="23427" builtinId="9" hidden="1"/>
    <cellStyle name="Followed Hyperlink" xfId="23428" builtinId="9" hidden="1"/>
    <cellStyle name="Followed Hyperlink" xfId="23429" builtinId="9" hidden="1"/>
    <cellStyle name="Followed Hyperlink" xfId="23430" builtinId="9" hidden="1"/>
    <cellStyle name="Followed Hyperlink" xfId="23431" builtinId="9" hidden="1"/>
    <cellStyle name="Followed Hyperlink" xfId="23432" builtinId="9" hidden="1"/>
    <cellStyle name="Followed Hyperlink" xfId="23433" builtinId="9" hidden="1"/>
    <cellStyle name="Followed Hyperlink" xfId="23434" builtinId="9" hidden="1"/>
    <cellStyle name="Followed Hyperlink" xfId="23435" builtinId="9" hidden="1"/>
    <cellStyle name="Followed Hyperlink" xfId="23436" builtinId="9" hidden="1"/>
    <cellStyle name="Followed Hyperlink" xfId="23437" builtinId="9" hidden="1"/>
    <cellStyle name="Followed Hyperlink" xfId="23438" builtinId="9" hidden="1"/>
    <cellStyle name="Followed Hyperlink" xfId="23439" builtinId="9" hidden="1"/>
    <cellStyle name="Followed Hyperlink" xfId="23440" builtinId="9" hidden="1"/>
    <cellStyle name="Followed Hyperlink" xfId="23441" builtinId="9" hidden="1"/>
    <cellStyle name="Followed Hyperlink" xfId="23442" builtinId="9" hidden="1"/>
    <cellStyle name="Followed Hyperlink" xfId="23443" builtinId="9" hidden="1"/>
    <cellStyle name="Followed Hyperlink" xfId="23444" builtinId="9" hidden="1"/>
    <cellStyle name="Followed Hyperlink" xfId="23445" builtinId="9" hidden="1"/>
    <cellStyle name="Followed Hyperlink" xfId="23446" builtinId="9" hidden="1"/>
    <cellStyle name="Followed Hyperlink" xfId="23447" builtinId="9" hidden="1"/>
    <cellStyle name="Followed Hyperlink" xfId="23448" builtinId="9" hidden="1"/>
    <cellStyle name="Followed Hyperlink" xfId="23449" builtinId="9" hidden="1"/>
    <cellStyle name="Followed Hyperlink" xfId="23450" builtinId="9" hidden="1"/>
    <cellStyle name="Followed Hyperlink" xfId="23451" builtinId="9" hidden="1"/>
    <cellStyle name="Followed Hyperlink" xfId="23452" builtinId="9" hidden="1"/>
    <cellStyle name="Followed Hyperlink" xfId="23453" builtinId="9" hidden="1"/>
    <cellStyle name="Followed Hyperlink" xfId="23454" builtinId="9" hidden="1"/>
    <cellStyle name="Followed Hyperlink" xfId="23455" builtinId="9" hidden="1"/>
    <cellStyle name="Followed Hyperlink" xfId="23456" builtinId="9" hidden="1"/>
    <cellStyle name="Followed Hyperlink" xfId="23457" builtinId="9" hidden="1"/>
    <cellStyle name="Followed Hyperlink" xfId="23458" builtinId="9" hidden="1"/>
    <cellStyle name="Followed Hyperlink" xfId="23459" builtinId="9" hidden="1"/>
    <cellStyle name="Followed Hyperlink" xfId="23460" builtinId="9" hidden="1"/>
    <cellStyle name="Followed Hyperlink" xfId="23461" builtinId="9" hidden="1"/>
    <cellStyle name="Followed Hyperlink" xfId="23462" builtinId="9" hidden="1"/>
    <cellStyle name="Followed Hyperlink" xfId="23463" builtinId="9" hidden="1"/>
    <cellStyle name="Followed Hyperlink" xfId="23464" builtinId="9" hidden="1"/>
    <cellStyle name="Followed Hyperlink" xfId="23465" builtinId="9" hidden="1"/>
    <cellStyle name="Followed Hyperlink" xfId="23466" builtinId="9" hidden="1"/>
    <cellStyle name="Followed Hyperlink" xfId="23467" builtinId="9" hidden="1"/>
    <cellStyle name="Followed Hyperlink" xfId="23468" builtinId="9" hidden="1"/>
    <cellStyle name="Followed Hyperlink" xfId="23469" builtinId="9" hidden="1"/>
    <cellStyle name="Followed Hyperlink" xfId="23470" builtinId="9" hidden="1"/>
    <cellStyle name="Followed Hyperlink" xfId="23471" builtinId="9" hidden="1"/>
    <cellStyle name="Followed Hyperlink" xfId="23472" builtinId="9" hidden="1"/>
    <cellStyle name="Followed Hyperlink" xfId="23473" builtinId="9" hidden="1"/>
    <cellStyle name="Followed Hyperlink" xfId="23474" builtinId="9" hidden="1"/>
    <cellStyle name="Followed Hyperlink" xfId="23475" builtinId="9" hidden="1"/>
    <cellStyle name="Followed Hyperlink" xfId="23476" builtinId="9" hidden="1"/>
    <cellStyle name="Followed Hyperlink" xfId="23477" builtinId="9" hidden="1"/>
    <cellStyle name="Followed Hyperlink" xfId="23478" builtinId="9" hidden="1"/>
    <cellStyle name="Followed Hyperlink" xfId="23479" builtinId="9" hidden="1"/>
    <cellStyle name="Followed Hyperlink" xfId="23480" builtinId="9" hidden="1"/>
    <cellStyle name="Followed Hyperlink" xfId="23481" builtinId="9" hidden="1"/>
    <cellStyle name="Followed Hyperlink" xfId="23482" builtinId="9" hidden="1"/>
    <cellStyle name="Followed Hyperlink" xfId="23483" builtinId="9" hidden="1"/>
    <cellStyle name="Followed Hyperlink" xfId="23484" builtinId="9" hidden="1"/>
    <cellStyle name="Followed Hyperlink" xfId="23485" builtinId="9" hidden="1"/>
    <cellStyle name="Followed Hyperlink" xfId="23486" builtinId="9" hidden="1"/>
    <cellStyle name="Followed Hyperlink" xfId="23487" builtinId="9" hidden="1"/>
    <cellStyle name="Followed Hyperlink" xfId="23488" builtinId="9" hidden="1"/>
    <cellStyle name="Followed Hyperlink" xfId="23489" builtinId="9" hidden="1"/>
    <cellStyle name="Followed Hyperlink" xfId="23490" builtinId="9" hidden="1"/>
    <cellStyle name="Followed Hyperlink" xfId="23491" builtinId="9" hidden="1"/>
    <cellStyle name="Followed Hyperlink" xfId="23492" builtinId="9" hidden="1"/>
    <cellStyle name="Followed Hyperlink" xfId="23493" builtinId="9" hidden="1"/>
    <cellStyle name="Followed Hyperlink" xfId="23494" builtinId="9" hidden="1"/>
    <cellStyle name="Followed Hyperlink" xfId="23495" builtinId="9" hidden="1"/>
    <cellStyle name="Followed Hyperlink" xfId="23496" builtinId="9" hidden="1"/>
    <cellStyle name="Followed Hyperlink" xfId="23497" builtinId="9" hidden="1"/>
    <cellStyle name="Followed Hyperlink" xfId="23498" builtinId="9" hidden="1"/>
    <cellStyle name="Followed Hyperlink" xfId="23499" builtinId="9" hidden="1"/>
    <cellStyle name="Followed Hyperlink" xfId="23500" builtinId="9" hidden="1"/>
    <cellStyle name="Followed Hyperlink" xfId="23501" builtinId="9" hidden="1"/>
    <cellStyle name="Followed Hyperlink" xfId="23502" builtinId="9" hidden="1"/>
    <cellStyle name="Followed Hyperlink" xfId="23503" builtinId="9" hidden="1"/>
    <cellStyle name="Followed Hyperlink" xfId="23504" builtinId="9" hidden="1"/>
    <cellStyle name="Followed Hyperlink" xfId="23505" builtinId="9" hidden="1"/>
    <cellStyle name="Followed Hyperlink" xfId="23506" builtinId="9" hidden="1"/>
    <cellStyle name="Followed Hyperlink" xfId="23507" builtinId="9" hidden="1"/>
    <cellStyle name="Followed Hyperlink" xfId="23508" builtinId="9" hidden="1"/>
    <cellStyle name="Followed Hyperlink" xfId="23509" builtinId="9" hidden="1"/>
    <cellStyle name="Followed Hyperlink" xfId="23510" builtinId="9" hidden="1"/>
    <cellStyle name="Followed Hyperlink" xfId="23511" builtinId="9" hidden="1"/>
    <cellStyle name="Followed Hyperlink" xfId="23512" builtinId="9" hidden="1"/>
    <cellStyle name="Followed Hyperlink" xfId="23513" builtinId="9" hidden="1"/>
    <cellStyle name="Followed Hyperlink" xfId="23514" builtinId="9" hidden="1"/>
    <cellStyle name="Followed Hyperlink" xfId="23515" builtinId="9" hidden="1"/>
    <cellStyle name="Followed Hyperlink" xfId="23516" builtinId="9" hidden="1"/>
    <cellStyle name="Followed Hyperlink" xfId="23517" builtinId="9" hidden="1"/>
    <cellStyle name="Followed Hyperlink" xfId="23518" builtinId="9" hidden="1"/>
    <cellStyle name="Followed Hyperlink" xfId="23519" builtinId="9" hidden="1"/>
    <cellStyle name="Followed Hyperlink" xfId="23520" builtinId="9" hidden="1"/>
    <cellStyle name="Followed Hyperlink" xfId="23521" builtinId="9" hidden="1"/>
    <cellStyle name="Followed Hyperlink" xfId="23522" builtinId="9" hidden="1"/>
    <cellStyle name="Followed Hyperlink" xfId="23523" builtinId="9" hidden="1"/>
    <cellStyle name="Followed Hyperlink" xfId="23524" builtinId="9" hidden="1"/>
    <cellStyle name="Followed Hyperlink" xfId="23525" builtinId="9" hidden="1"/>
    <cellStyle name="Followed Hyperlink" xfId="23526" builtinId="9" hidden="1"/>
    <cellStyle name="Followed Hyperlink" xfId="23527" builtinId="9" hidden="1"/>
    <cellStyle name="Followed Hyperlink" xfId="23528" builtinId="9" hidden="1"/>
    <cellStyle name="Followed Hyperlink" xfId="23529" builtinId="9" hidden="1"/>
    <cellStyle name="Followed Hyperlink" xfId="23530" builtinId="9" hidden="1"/>
    <cellStyle name="Followed Hyperlink" xfId="23531" builtinId="9" hidden="1"/>
    <cellStyle name="Followed Hyperlink" xfId="23532" builtinId="9" hidden="1"/>
    <cellStyle name="Followed Hyperlink" xfId="23533" builtinId="9" hidden="1"/>
    <cellStyle name="Followed Hyperlink" xfId="23534" builtinId="9" hidden="1"/>
    <cellStyle name="Followed Hyperlink" xfId="23535" builtinId="9" hidden="1"/>
    <cellStyle name="Followed Hyperlink" xfId="23536" builtinId="9" hidden="1"/>
    <cellStyle name="Followed Hyperlink" xfId="23537" builtinId="9" hidden="1"/>
    <cellStyle name="Followed Hyperlink" xfId="23538" builtinId="9" hidden="1"/>
    <cellStyle name="Followed Hyperlink" xfId="23539" builtinId="9" hidden="1"/>
    <cellStyle name="Followed Hyperlink" xfId="23540" builtinId="9" hidden="1"/>
    <cellStyle name="Followed Hyperlink" xfId="23541" builtinId="9" hidden="1"/>
    <cellStyle name="Followed Hyperlink" xfId="23542" builtinId="9" hidden="1"/>
    <cellStyle name="Followed Hyperlink" xfId="23543" builtinId="9" hidden="1"/>
    <cellStyle name="Followed Hyperlink" xfId="23544" builtinId="9" hidden="1"/>
    <cellStyle name="Followed Hyperlink" xfId="23545" builtinId="9" hidden="1"/>
    <cellStyle name="Followed Hyperlink" xfId="23546" builtinId="9" hidden="1"/>
    <cellStyle name="Followed Hyperlink" xfId="23547" builtinId="9" hidden="1"/>
    <cellStyle name="Followed Hyperlink" xfId="23548" builtinId="9" hidden="1"/>
    <cellStyle name="Followed Hyperlink" xfId="23549" builtinId="9" hidden="1"/>
    <cellStyle name="Followed Hyperlink" xfId="23550" builtinId="9" hidden="1"/>
    <cellStyle name="Followed Hyperlink" xfId="23551" builtinId="9" hidden="1"/>
    <cellStyle name="Followed Hyperlink" xfId="23552" builtinId="9" hidden="1"/>
    <cellStyle name="Followed Hyperlink" xfId="23553" builtinId="9" hidden="1"/>
    <cellStyle name="Followed Hyperlink" xfId="23554" builtinId="9" hidden="1"/>
    <cellStyle name="Followed Hyperlink" xfId="23555" builtinId="9" hidden="1"/>
    <cellStyle name="Followed Hyperlink" xfId="23556" builtinId="9" hidden="1"/>
    <cellStyle name="Followed Hyperlink" xfId="23557" builtinId="9" hidden="1"/>
    <cellStyle name="Followed Hyperlink" xfId="23558" builtinId="9" hidden="1"/>
    <cellStyle name="Followed Hyperlink" xfId="23559" builtinId="9" hidden="1"/>
    <cellStyle name="Followed Hyperlink" xfId="23560" builtinId="9" hidden="1"/>
    <cellStyle name="Followed Hyperlink" xfId="23561" builtinId="9" hidden="1"/>
    <cellStyle name="Followed Hyperlink" xfId="23562" builtinId="9" hidden="1"/>
    <cellStyle name="Followed Hyperlink" xfId="23563" builtinId="9" hidden="1"/>
    <cellStyle name="Followed Hyperlink" xfId="23564" builtinId="9" hidden="1"/>
    <cellStyle name="Followed Hyperlink" xfId="23565" builtinId="9" hidden="1"/>
    <cellStyle name="Followed Hyperlink" xfId="23566" builtinId="9" hidden="1"/>
    <cellStyle name="Followed Hyperlink" xfId="23567" builtinId="9" hidden="1"/>
    <cellStyle name="Followed Hyperlink" xfId="23568" builtinId="9" hidden="1"/>
    <cellStyle name="Followed Hyperlink" xfId="23569" builtinId="9" hidden="1"/>
    <cellStyle name="Followed Hyperlink" xfId="23570" builtinId="9" hidden="1"/>
    <cellStyle name="Followed Hyperlink" xfId="23571" builtinId="9" hidden="1"/>
    <cellStyle name="Followed Hyperlink" xfId="23572" builtinId="9" hidden="1"/>
    <cellStyle name="Followed Hyperlink" xfId="23573" builtinId="9" hidden="1"/>
    <cellStyle name="Followed Hyperlink" xfId="23574" builtinId="9" hidden="1"/>
    <cellStyle name="Followed Hyperlink" xfId="23575" builtinId="9" hidden="1"/>
    <cellStyle name="Followed Hyperlink" xfId="20289" builtinId="9" hidden="1"/>
    <cellStyle name="Followed Hyperlink" xfId="23576" builtinId="9" hidden="1"/>
    <cellStyle name="Followed Hyperlink" xfId="23578" builtinId="9" hidden="1"/>
    <cellStyle name="Followed Hyperlink" xfId="23580" builtinId="9" hidden="1"/>
    <cellStyle name="Followed Hyperlink" xfId="23582" builtinId="9" hidden="1"/>
    <cellStyle name="Followed Hyperlink" xfId="23584" builtinId="9" hidden="1"/>
    <cellStyle name="Followed Hyperlink" xfId="23586" builtinId="9" hidden="1"/>
    <cellStyle name="Followed Hyperlink" xfId="23588" builtinId="9" hidden="1"/>
    <cellStyle name="Followed Hyperlink" xfId="23590" builtinId="9" hidden="1"/>
    <cellStyle name="Followed Hyperlink" xfId="23592" builtinId="9" hidden="1"/>
    <cellStyle name="Followed Hyperlink" xfId="23594" builtinId="9" hidden="1"/>
    <cellStyle name="Followed Hyperlink" xfId="23596" builtinId="9" hidden="1"/>
    <cellStyle name="Followed Hyperlink" xfId="23598" builtinId="9" hidden="1"/>
    <cellStyle name="Followed Hyperlink" xfId="23600" builtinId="9" hidden="1"/>
    <cellStyle name="Followed Hyperlink" xfId="23602" builtinId="9" hidden="1"/>
    <cellStyle name="Followed Hyperlink" xfId="23604" builtinId="9" hidden="1"/>
    <cellStyle name="Followed Hyperlink" xfId="23606" builtinId="9" hidden="1"/>
    <cellStyle name="Followed Hyperlink" xfId="23608" builtinId="9" hidden="1"/>
    <cellStyle name="Followed Hyperlink" xfId="23610" builtinId="9" hidden="1"/>
    <cellStyle name="Followed Hyperlink" xfId="23612" builtinId="9" hidden="1"/>
    <cellStyle name="Followed Hyperlink" xfId="23614" builtinId="9" hidden="1"/>
    <cellStyle name="Followed Hyperlink" xfId="23616" builtinId="9" hidden="1"/>
    <cellStyle name="Followed Hyperlink" xfId="23618" builtinId="9" hidden="1"/>
    <cellStyle name="Followed Hyperlink" xfId="23620" builtinId="9" hidden="1"/>
    <cellStyle name="Followed Hyperlink" xfId="23622" builtinId="9" hidden="1"/>
    <cellStyle name="Followed Hyperlink" xfId="23624" builtinId="9" hidden="1"/>
    <cellStyle name="Followed Hyperlink" xfId="23626" builtinId="9" hidden="1"/>
    <cellStyle name="Followed Hyperlink" xfId="23628" builtinId="9" hidden="1"/>
    <cellStyle name="Followed Hyperlink" xfId="23630" builtinId="9" hidden="1"/>
    <cellStyle name="Followed Hyperlink" xfId="23632" builtinId="9" hidden="1"/>
    <cellStyle name="Followed Hyperlink" xfId="23634" builtinId="9" hidden="1"/>
    <cellStyle name="Followed Hyperlink" xfId="23636" builtinId="9" hidden="1"/>
    <cellStyle name="Followed Hyperlink" xfId="23638" builtinId="9" hidden="1"/>
    <cellStyle name="Followed Hyperlink" xfId="23640" builtinId="9" hidden="1"/>
    <cellStyle name="Followed Hyperlink" xfId="23642" builtinId="9" hidden="1"/>
    <cellStyle name="Followed Hyperlink" xfId="23644" builtinId="9" hidden="1"/>
    <cellStyle name="Followed Hyperlink" xfId="23646" builtinId="9" hidden="1"/>
    <cellStyle name="Followed Hyperlink" xfId="23648" builtinId="9" hidden="1"/>
    <cellStyle name="Followed Hyperlink" xfId="23650" builtinId="9" hidden="1"/>
    <cellStyle name="Followed Hyperlink" xfId="23652" builtinId="9" hidden="1"/>
    <cellStyle name="Followed Hyperlink" xfId="23654" builtinId="9" hidden="1"/>
    <cellStyle name="Followed Hyperlink" xfId="23656" builtinId="9" hidden="1"/>
    <cellStyle name="Followed Hyperlink" xfId="23658" builtinId="9" hidden="1"/>
    <cellStyle name="Followed Hyperlink" xfId="23660" builtinId="9" hidden="1"/>
    <cellStyle name="Followed Hyperlink" xfId="23662" builtinId="9" hidden="1"/>
    <cellStyle name="Followed Hyperlink" xfId="23664" builtinId="9" hidden="1"/>
    <cellStyle name="Followed Hyperlink" xfId="23666" builtinId="9" hidden="1"/>
    <cellStyle name="Followed Hyperlink" xfId="23668" builtinId="9" hidden="1"/>
    <cellStyle name="Followed Hyperlink" xfId="23670" builtinId="9" hidden="1"/>
    <cellStyle name="Followed Hyperlink" xfId="23672" builtinId="9" hidden="1"/>
    <cellStyle name="Followed Hyperlink" xfId="23674" builtinId="9" hidden="1"/>
    <cellStyle name="Followed Hyperlink" xfId="23676" builtinId="9" hidden="1"/>
    <cellStyle name="Followed Hyperlink" xfId="23678" builtinId="9" hidden="1"/>
    <cellStyle name="Followed Hyperlink" xfId="23680" builtinId="9" hidden="1"/>
    <cellStyle name="Followed Hyperlink" xfId="23682" builtinId="9" hidden="1"/>
    <cellStyle name="Followed Hyperlink" xfId="23684" builtinId="9" hidden="1"/>
    <cellStyle name="Followed Hyperlink" xfId="23686" builtinId="9" hidden="1"/>
    <cellStyle name="Followed Hyperlink" xfId="23688" builtinId="9" hidden="1"/>
    <cellStyle name="Followed Hyperlink" xfId="23690" builtinId="9" hidden="1"/>
    <cellStyle name="Followed Hyperlink" xfId="23692" builtinId="9" hidden="1"/>
    <cellStyle name="Followed Hyperlink" xfId="23694" builtinId="9" hidden="1"/>
    <cellStyle name="Followed Hyperlink" xfId="23696" builtinId="9" hidden="1"/>
    <cellStyle name="Followed Hyperlink" xfId="23698" builtinId="9" hidden="1"/>
    <cellStyle name="Followed Hyperlink" xfId="23700" builtinId="9" hidden="1"/>
    <cellStyle name="Followed Hyperlink" xfId="23702" builtinId="9" hidden="1"/>
    <cellStyle name="Followed Hyperlink" xfId="23704" builtinId="9" hidden="1"/>
    <cellStyle name="Followed Hyperlink" xfId="23706" builtinId="9" hidden="1"/>
    <cellStyle name="Followed Hyperlink" xfId="23708" builtinId="9" hidden="1"/>
    <cellStyle name="Followed Hyperlink" xfId="23710" builtinId="9" hidden="1"/>
    <cellStyle name="Followed Hyperlink" xfId="23712" builtinId="9" hidden="1"/>
    <cellStyle name="Followed Hyperlink" xfId="23714" builtinId="9" hidden="1"/>
    <cellStyle name="Followed Hyperlink" xfId="23716" builtinId="9" hidden="1"/>
    <cellStyle name="Followed Hyperlink" xfId="23718" builtinId="9" hidden="1"/>
    <cellStyle name="Followed Hyperlink" xfId="23720" builtinId="9" hidden="1"/>
    <cellStyle name="Followed Hyperlink" xfId="23722" builtinId="9" hidden="1"/>
    <cellStyle name="Followed Hyperlink" xfId="23724" builtinId="9" hidden="1"/>
    <cellStyle name="Followed Hyperlink" xfId="23726" builtinId="9" hidden="1"/>
    <cellStyle name="Followed Hyperlink" xfId="23728" builtinId="9" hidden="1"/>
    <cellStyle name="Followed Hyperlink" xfId="23730" builtinId="9" hidden="1"/>
    <cellStyle name="Followed Hyperlink" xfId="23732" builtinId="9" hidden="1"/>
    <cellStyle name="Followed Hyperlink" xfId="23734" builtinId="9" hidden="1"/>
    <cellStyle name="Followed Hyperlink" xfId="23736" builtinId="9" hidden="1"/>
    <cellStyle name="Followed Hyperlink" xfId="23738" builtinId="9" hidden="1"/>
    <cellStyle name="Followed Hyperlink" xfId="23740" builtinId="9" hidden="1"/>
    <cellStyle name="Followed Hyperlink" xfId="23742" builtinId="9" hidden="1"/>
    <cellStyle name="Followed Hyperlink" xfId="23744" builtinId="9" hidden="1"/>
    <cellStyle name="Followed Hyperlink" xfId="23746" builtinId="9" hidden="1"/>
    <cellStyle name="Followed Hyperlink" xfId="23748" builtinId="9" hidden="1"/>
    <cellStyle name="Followed Hyperlink" xfId="23750" builtinId="9" hidden="1"/>
    <cellStyle name="Followed Hyperlink" xfId="23752" builtinId="9" hidden="1"/>
    <cellStyle name="Followed Hyperlink" xfId="23754" builtinId="9" hidden="1"/>
    <cellStyle name="Followed Hyperlink" xfId="23756" builtinId="9" hidden="1"/>
    <cellStyle name="Followed Hyperlink" xfId="23758" builtinId="9" hidden="1"/>
    <cellStyle name="Followed Hyperlink" xfId="23760" builtinId="9" hidden="1"/>
    <cellStyle name="Followed Hyperlink" xfId="23762" builtinId="9" hidden="1"/>
    <cellStyle name="Followed Hyperlink" xfId="23764" builtinId="9" hidden="1"/>
    <cellStyle name="Followed Hyperlink" xfId="23766" builtinId="9" hidden="1"/>
    <cellStyle name="Followed Hyperlink" xfId="23768" builtinId="9" hidden="1"/>
    <cellStyle name="Followed Hyperlink" xfId="23770" builtinId="9" hidden="1"/>
    <cellStyle name="Followed Hyperlink" xfId="23772" builtinId="9" hidden="1"/>
    <cellStyle name="Followed Hyperlink" xfId="23774" builtinId="9" hidden="1"/>
    <cellStyle name="Followed Hyperlink" xfId="23776" builtinId="9" hidden="1"/>
    <cellStyle name="Followed Hyperlink" xfId="23778" builtinId="9" hidden="1"/>
    <cellStyle name="Followed Hyperlink" xfId="23780" builtinId="9" hidden="1"/>
    <cellStyle name="Followed Hyperlink" xfId="23782" builtinId="9" hidden="1"/>
    <cellStyle name="Followed Hyperlink" xfId="23784" builtinId="9" hidden="1"/>
    <cellStyle name="Followed Hyperlink" xfId="23786" builtinId="9" hidden="1"/>
    <cellStyle name="Followed Hyperlink" xfId="23788" builtinId="9" hidden="1"/>
    <cellStyle name="Followed Hyperlink" xfId="23790" builtinId="9" hidden="1"/>
    <cellStyle name="Followed Hyperlink" xfId="23792" builtinId="9" hidden="1"/>
    <cellStyle name="Followed Hyperlink" xfId="23794" builtinId="9" hidden="1"/>
    <cellStyle name="Followed Hyperlink" xfId="23796" builtinId="9" hidden="1"/>
    <cellStyle name="Followed Hyperlink" xfId="23798" builtinId="9" hidden="1"/>
    <cellStyle name="Followed Hyperlink" xfId="23800" builtinId="9" hidden="1"/>
    <cellStyle name="Followed Hyperlink" xfId="23802" builtinId="9" hidden="1"/>
    <cellStyle name="Followed Hyperlink" xfId="23804" builtinId="9" hidden="1"/>
    <cellStyle name="Followed Hyperlink" xfId="23806" builtinId="9" hidden="1"/>
    <cellStyle name="Followed Hyperlink" xfId="23808" builtinId="9" hidden="1"/>
    <cellStyle name="Followed Hyperlink" xfId="23810" builtinId="9" hidden="1"/>
    <cellStyle name="Followed Hyperlink" xfId="23812" builtinId="9" hidden="1"/>
    <cellStyle name="Followed Hyperlink" xfId="23814" builtinId="9" hidden="1"/>
    <cellStyle name="Followed Hyperlink" xfId="23816" builtinId="9" hidden="1"/>
    <cellStyle name="Followed Hyperlink" xfId="23818" builtinId="9" hidden="1"/>
    <cellStyle name="Followed Hyperlink" xfId="23820" builtinId="9" hidden="1"/>
    <cellStyle name="Followed Hyperlink" xfId="23822" builtinId="9" hidden="1"/>
    <cellStyle name="Followed Hyperlink" xfId="23824" builtinId="9" hidden="1"/>
    <cellStyle name="Followed Hyperlink" xfId="23826" builtinId="9" hidden="1"/>
    <cellStyle name="Followed Hyperlink" xfId="23828" builtinId="9" hidden="1"/>
    <cellStyle name="Followed Hyperlink" xfId="23830" builtinId="9" hidden="1"/>
    <cellStyle name="Followed Hyperlink" xfId="23832" builtinId="9" hidden="1"/>
    <cellStyle name="Followed Hyperlink" xfId="23834" builtinId="9" hidden="1"/>
    <cellStyle name="Followed Hyperlink" xfId="23836" builtinId="9" hidden="1"/>
    <cellStyle name="Followed Hyperlink" xfId="23838" builtinId="9" hidden="1"/>
    <cellStyle name="Followed Hyperlink" xfId="23840" builtinId="9" hidden="1"/>
    <cellStyle name="Followed Hyperlink" xfId="23842" builtinId="9" hidden="1"/>
    <cellStyle name="Followed Hyperlink" xfId="23844" builtinId="9" hidden="1"/>
    <cellStyle name="Followed Hyperlink" xfId="23846" builtinId="9" hidden="1"/>
    <cellStyle name="Followed Hyperlink" xfId="23848" builtinId="9" hidden="1"/>
    <cellStyle name="Followed Hyperlink" xfId="23850" builtinId="9" hidden="1"/>
    <cellStyle name="Followed Hyperlink" xfId="23852" builtinId="9" hidden="1"/>
    <cellStyle name="Followed Hyperlink" xfId="23854" builtinId="9" hidden="1"/>
    <cellStyle name="Followed Hyperlink" xfId="23856" builtinId="9" hidden="1"/>
    <cellStyle name="Followed Hyperlink" xfId="23858" builtinId="9" hidden="1"/>
    <cellStyle name="Followed Hyperlink" xfId="23860" builtinId="9" hidden="1"/>
    <cellStyle name="Followed Hyperlink" xfId="23862" builtinId="9" hidden="1"/>
    <cellStyle name="Followed Hyperlink" xfId="23864" builtinId="9" hidden="1"/>
    <cellStyle name="Followed Hyperlink" xfId="23866" builtinId="9" hidden="1"/>
    <cellStyle name="Followed Hyperlink" xfId="23868" builtinId="9" hidden="1"/>
    <cellStyle name="Followed Hyperlink" xfId="23870" builtinId="9" hidden="1"/>
    <cellStyle name="Followed Hyperlink" xfId="23872" builtinId="9" hidden="1"/>
    <cellStyle name="Followed Hyperlink" xfId="23874" builtinId="9" hidden="1"/>
    <cellStyle name="Followed Hyperlink" xfId="23876" builtinId="9" hidden="1"/>
    <cellStyle name="Followed Hyperlink" xfId="23878" builtinId="9" hidden="1"/>
    <cellStyle name="Followed Hyperlink" xfId="23880" builtinId="9" hidden="1"/>
    <cellStyle name="Followed Hyperlink" xfId="23882" builtinId="9" hidden="1"/>
    <cellStyle name="Followed Hyperlink" xfId="23884" builtinId="9" hidden="1"/>
    <cellStyle name="Followed Hyperlink" xfId="23886" builtinId="9" hidden="1"/>
    <cellStyle name="Followed Hyperlink" xfId="23888" builtinId="9" hidden="1"/>
    <cellStyle name="Followed Hyperlink" xfId="23890" builtinId="9" hidden="1"/>
    <cellStyle name="Followed Hyperlink" xfId="23892" builtinId="9" hidden="1"/>
    <cellStyle name="Followed Hyperlink" xfId="23894" builtinId="9" hidden="1"/>
    <cellStyle name="Followed Hyperlink" xfId="23896" builtinId="9" hidden="1"/>
    <cellStyle name="Followed Hyperlink" xfId="23898" builtinId="9" hidden="1"/>
    <cellStyle name="Followed Hyperlink" xfId="23900" builtinId="9" hidden="1"/>
    <cellStyle name="Followed Hyperlink" xfId="23902" builtinId="9" hidden="1"/>
    <cellStyle name="Followed Hyperlink" xfId="23904" builtinId="9" hidden="1"/>
    <cellStyle name="Followed Hyperlink" xfId="23906" builtinId="9" hidden="1"/>
    <cellStyle name="Followed Hyperlink" xfId="23908" builtinId="9" hidden="1"/>
    <cellStyle name="Followed Hyperlink" xfId="23910" builtinId="9" hidden="1"/>
    <cellStyle name="Followed Hyperlink" xfId="23912" builtinId="9" hidden="1"/>
    <cellStyle name="Followed Hyperlink" xfId="23914" builtinId="9" hidden="1"/>
    <cellStyle name="Followed Hyperlink" xfId="23916" builtinId="9" hidden="1"/>
    <cellStyle name="Followed Hyperlink" xfId="23918" builtinId="9" hidden="1"/>
    <cellStyle name="Followed Hyperlink" xfId="23920" builtinId="9" hidden="1"/>
    <cellStyle name="Followed Hyperlink" xfId="23922" builtinId="9" hidden="1"/>
    <cellStyle name="Followed Hyperlink" xfId="23924" builtinId="9" hidden="1"/>
    <cellStyle name="Followed Hyperlink" xfId="23926" builtinId="9" hidden="1"/>
    <cellStyle name="Followed Hyperlink" xfId="23928" builtinId="9" hidden="1"/>
    <cellStyle name="Followed Hyperlink" xfId="23930" builtinId="9" hidden="1"/>
    <cellStyle name="Followed Hyperlink" xfId="23932" builtinId="9" hidden="1"/>
    <cellStyle name="Followed Hyperlink" xfId="23934" builtinId="9" hidden="1"/>
    <cellStyle name="Followed Hyperlink" xfId="23936" builtinId="9" hidden="1"/>
    <cellStyle name="Followed Hyperlink" xfId="23938" builtinId="9" hidden="1"/>
    <cellStyle name="Followed Hyperlink" xfId="23940" builtinId="9" hidden="1"/>
    <cellStyle name="Followed Hyperlink" xfId="23942" builtinId="9" hidden="1"/>
    <cellStyle name="Followed Hyperlink" xfId="23944" builtinId="9" hidden="1"/>
    <cellStyle name="Followed Hyperlink" xfId="23946" builtinId="9" hidden="1"/>
    <cellStyle name="Followed Hyperlink" xfId="23948" builtinId="9" hidden="1"/>
    <cellStyle name="Followed Hyperlink" xfId="23950" builtinId="9" hidden="1"/>
    <cellStyle name="Followed Hyperlink" xfId="23952" builtinId="9" hidden="1"/>
    <cellStyle name="Followed Hyperlink" xfId="23954" builtinId="9" hidden="1"/>
    <cellStyle name="Followed Hyperlink" xfId="23956" builtinId="9" hidden="1"/>
    <cellStyle name="Followed Hyperlink" xfId="23958" builtinId="9" hidden="1"/>
    <cellStyle name="Followed Hyperlink" xfId="23960" builtinId="9" hidden="1"/>
    <cellStyle name="Followed Hyperlink" xfId="23962" builtinId="9" hidden="1"/>
    <cellStyle name="Followed Hyperlink" xfId="23964" builtinId="9" hidden="1"/>
    <cellStyle name="Followed Hyperlink" xfId="23966" builtinId="9" hidden="1"/>
    <cellStyle name="Followed Hyperlink" xfId="23968" builtinId="9" hidden="1"/>
    <cellStyle name="Followed Hyperlink" xfId="23970" builtinId="9" hidden="1"/>
    <cellStyle name="Followed Hyperlink" xfId="23972" builtinId="9" hidden="1"/>
    <cellStyle name="Followed Hyperlink" xfId="23974" builtinId="9" hidden="1"/>
    <cellStyle name="Followed Hyperlink" xfId="23976" builtinId="9" hidden="1"/>
    <cellStyle name="Followed Hyperlink" xfId="23978" builtinId="9" hidden="1"/>
    <cellStyle name="Followed Hyperlink" xfId="23980" builtinId="9" hidden="1"/>
    <cellStyle name="Followed Hyperlink" xfId="23982" builtinId="9" hidden="1"/>
    <cellStyle name="Followed Hyperlink" xfId="23984" builtinId="9" hidden="1"/>
    <cellStyle name="Followed Hyperlink" xfId="23986" builtinId="9" hidden="1"/>
    <cellStyle name="Followed Hyperlink" xfId="23988" builtinId="9" hidden="1"/>
    <cellStyle name="Followed Hyperlink" xfId="23990" builtinId="9" hidden="1"/>
    <cellStyle name="Followed Hyperlink" xfId="23992" builtinId="9" hidden="1"/>
    <cellStyle name="Followed Hyperlink" xfId="23994" builtinId="9" hidden="1"/>
    <cellStyle name="Followed Hyperlink" xfId="23996" builtinId="9" hidden="1"/>
    <cellStyle name="Followed Hyperlink" xfId="23998" builtinId="9" hidden="1"/>
    <cellStyle name="Followed Hyperlink" xfId="24000" builtinId="9" hidden="1"/>
    <cellStyle name="Followed Hyperlink" xfId="24002" builtinId="9" hidden="1"/>
    <cellStyle name="Followed Hyperlink" xfId="24004" builtinId="9" hidden="1"/>
    <cellStyle name="Followed Hyperlink" xfId="24006" builtinId="9" hidden="1"/>
    <cellStyle name="Followed Hyperlink" xfId="24008" builtinId="9" hidden="1"/>
    <cellStyle name="Followed Hyperlink" xfId="24010" builtinId="9" hidden="1"/>
    <cellStyle name="Followed Hyperlink" xfId="24012" builtinId="9" hidden="1"/>
    <cellStyle name="Followed Hyperlink" xfId="24014" builtinId="9" hidden="1"/>
    <cellStyle name="Followed Hyperlink" xfId="24016" builtinId="9" hidden="1"/>
    <cellStyle name="Followed Hyperlink" xfId="24018" builtinId="9" hidden="1"/>
    <cellStyle name="Followed Hyperlink" xfId="24020" builtinId="9" hidden="1"/>
    <cellStyle name="Followed Hyperlink" xfId="24022" builtinId="9" hidden="1"/>
    <cellStyle name="Followed Hyperlink" xfId="24024" builtinId="9" hidden="1"/>
    <cellStyle name="Followed Hyperlink" xfId="24026" builtinId="9" hidden="1"/>
    <cellStyle name="Followed Hyperlink" xfId="24028" builtinId="9" hidden="1"/>
    <cellStyle name="Followed Hyperlink" xfId="24030" builtinId="9" hidden="1"/>
    <cellStyle name="Followed Hyperlink" xfId="24032" builtinId="9" hidden="1"/>
    <cellStyle name="Followed Hyperlink" xfId="24034" builtinId="9" hidden="1"/>
    <cellStyle name="Followed Hyperlink" xfId="24036" builtinId="9" hidden="1"/>
    <cellStyle name="Followed Hyperlink" xfId="24038" builtinId="9" hidden="1"/>
    <cellStyle name="Followed Hyperlink" xfId="24040" builtinId="9" hidden="1"/>
    <cellStyle name="Followed Hyperlink" xfId="24042" builtinId="9" hidden="1"/>
    <cellStyle name="Followed Hyperlink" xfId="24044" builtinId="9" hidden="1"/>
    <cellStyle name="Followed Hyperlink" xfId="24046" builtinId="9" hidden="1"/>
    <cellStyle name="Followed Hyperlink" xfId="24048" builtinId="9" hidden="1"/>
    <cellStyle name="Followed Hyperlink" xfId="24050" builtinId="9" hidden="1"/>
    <cellStyle name="Followed Hyperlink" xfId="24052" builtinId="9" hidden="1"/>
    <cellStyle name="Followed Hyperlink" xfId="24054" builtinId="9" hidden="1"/>
    <cellStyle name="Followed Hyperlink" xfId="24056" builtinId="9" hidden="1"/>
    <cellStyle name="Followed Hyperlink" xfId="24058" builtinId="9" hidden="1"/>
    <cellStyle name="Followed Hyperlink" xfId="24060" builtinId="9" hidden="1"/>
    <cellStyle name="Followed Hyperlink" xfId="24062" builtinId="9" hidden="1"/>
    <cellStyle name="Followed Hyperlink" xfId="24064" builtinId="9" hidden="1"/>
    <cellStyle name="Followed Hyperlink" xfId="24066" builtinId="9" hidden="1"/>
    <cellStyle name="Followed Hyperlink" xfId="24068" builtinId="9" hidden="1"/>
    <cellStyle name="Followed Hyperlink" xfId="24070" builtinId="9" hidden="1"/>
    <cellStyle name="Followed Hyperlink" xfId="24072" builtinId="9" hidden="1"/>
    <cellStyle name="Followed Hyperlink" xfId="24074" builtinId="9" hidden="1"/>
    <cellStyle name="Followed Hyperlink" xfId="24076" builtinId="9" hidden="1"/>
    <cellStyle name="Followed Hyperlink" xfId="24078" builtinId="9" hidden="1"/>
    <cellStyle name="Followed Hyperlink" xfId="24080" builtinId="9" hidden="1"/>
    <cellStyle name="Followed Hyperlink" xfId="24082" builtinId="9" hidden="1"/>
    <cellStyle name="Followed Hyperlink" xfId="24084" builtinId="9" hidden="1"/>
    <cellStyle name="Followed Hyperlink" xfId="24086" builtinId="9" hidden="1"/>
    <cellStyle name="Followed Hyperlink" xfId="24088" builtinId="9" hidden="1"/>
    <cellStyle name="Followed Hyperlink" xfId="24090" builtinId="9" hidden="1"/>
    <cellStyle name="Followed Hyperlink" xfId="24092" builtinId="9" hidden="1"/>
    <cellStyle name="Followed Hyperlink" xfId="24094" builtinId="9" hidden="1"/>
    <cellStyle name="Followed Hyperlink" xfId="24096" builtinId="9" hidden="1"/>
    <cellStyle name="Followed Hyperlink" xfId="24098" builtinId="9" hidden="1"/>
    <cellStyle name="Followed Hyperlink" xfId="24100" builtinId="9" hidden="1"/>
    <cellStyle name="Followed Hyperlink" xfId="24102" builtinId="9" hidden="1"/>
    <cellStyle name="Followed Hyperlink" xfId="24104" builtinId="9" hidden="1"/>
    <cellStyle name="Followed Hyperlink" xfId="24106" builtinId="9" hidden="1"/>
    <cellStyle name="Followed Hyperlink" xfId="24108" builtinId="9" hidden="1"/>
    <cellStyle name="Followed Hyperlink" xfId="24110" builtinId="9" hidden="1"/>
    <cellStyle name="Followed Hyperlink" xfId="24112" builtinId="9" hidden="1"/>
    <cellStyle name="Followed Hyperlink" xfId="24114" builtinId="9" hidden="1"/>
    <cellStyle name="Followed Hyperlink" xfId="24116" builtinId="9" hidden="1"/>
    <cellStyle name="Followed Hyperlink" xfId="24118" builtinId="9" hidden="1"/>
    <cellStyle name="Followed Hyperlink" xfId="24120" builtinId="9" hidden="1"/>
    <cellStyle name="Followed Hyperlink" xfId="24122" builtinId="9" hidden="1"/>
    <cellStyle name="Followed Hyperlink" xfId="24124" builtinId="9" hidden="1"/>
    <cellStyle name="Followed Hyperlink" xfId="24126" builtinId="9" hidden="1"/>
    <cellStyle name="Followed Hyperlink" xfId="24128" builtinId="9" hidden="1"/>
    <cellStyle name="Followed Hyperlink" xfId="24130" builtinId="9" hidden="1"/>
    <cellStyle name="Followed Hyperlink" xfId="24132" builtinId="9" hidden="1"/>
    <cellStyle name="Followed Hyperlink" xfId="24134" builtinId="9" hidden="1"/>
    <cellStyle name="Followed Hyperlink" xfId="24136" builtinId="9" hidden="1"/>
    <cellStyle name="Followed Hyperlink" xfId="24138" builtinId="9" hidden="1"/>
    <cellStyle name="Followed Hyperlink" xfId="24140" builtinId="9" hidden="1"/>
    <cellStyle name="Followed Hyperlink" xfId="24142" builtinId="9" hidden="1"/>
    <cellStyle name="Followed Hyperlink" xfId="24144" builtinId="9" hidden="1"/>
    <cellStyle name="Followed Hyperlink" xfId="24146" builtinId="9" hidden="1"/>
    <cellStyle name="Followed Hyperlink" xfId="24148" builtinId="9" hidden="1"/>
    <cellStyle name="Followed Hyperlink" xfId="24150" builtinId="9" hidden="1"/>
    <cellStyle name="Followed Hyperlink" xfId="24152" builtinId="9" hidden="1"/>
    <cellStyle name="Followed Hyperlink" xfId="24154" builtinId="9" hidden="1"/>
    <cellStyle name="Followed Hyperlink" xfId="24156" builtinId="9" hidden="1"/>
    <cellStyle name="Followed Hyperlink" xfId="24158" builtinId="9" hidden="1"/>
    <cellStyle name="Followed Hyperlink" xfId="24160" builtinId="9" hidden="1"/>
    <cellStyle name="Followed Hyperlink" xfId="24162" builtinId="9" hidden="1"/>
    <cellStyle name="Followed Hyperlink" xfId="24164" builtinId="9" hidden="1"/>
    <cellStyle name="Followed Hyperlink" xfId="24166" builtinId="9" hidden="1"/>
    <cellStyle name="Followed Hyperlink" xfId="24168" builtinId="9" hidden="1"/>
    <cellStyle name="Followed Hyperlink" xfId="24170" builtinId="9" hidden="1"/>
    <cellStyle name="Followed Hyperlink" xfId="24172" builtinId="9" hidden="1"/>
    <cellStyle name="Followed Hyperlink" xfId="24174" builtinId="9" hidden="1"/>
    <cellStyle name="Followed Hyperlink" xfId="24176" builtinId="9" hidden="1"/>
    <cellStyle name="Followed Hyperlink" xfId="24178" builtinId="9" hidden="1"/>
    <cellStyle name="Followed Hyperlink" xfId="24180" builtinId="9" hidden="1"/>
    <cellStyle name="Followed Hyperlink" xfId="24182" builtinId="9" hidden="1"/>
    <cellStyle name="Followed Hyperlink" xfId="24184" builtinId="9" hidden="1"/>
    <cellStyle name="Followed Hyperlink" xfId="24186" builtinId="9" hidden="1"/>
    <cellStyle name="Followed Hyperlink" xfId="24188" builtinId="9" hidden="1"/>
    <cellStyle name="Followed Hyperlink" xfId="24190" builtinId="9" hidden="1"/>
    <cellStyle name="Followed Hyperlink" xfId="24192" builtinId="9" hidden="1"/>
    <cellStyle name="Followed Hyperlink" xfId="24194" builtinId="9" hidden="1"/>
    <cellStyle name="Followed Hyperlink" xfId="24196" builtinId="9" hidden="1"/>
    <cellStyle name="Followed Hyperlink" xfId="24198" builtinId="9" hidden="1"/>
    <cellStyle name="Followed Hyperlink" xfId="24200" builtinId="9" hidden="1"/>
    <cellStyle name="Followed Hyperlink" xfId="24202" builtinId="9" hidden="1"/>
    <cellStyle name="Followed Hyperlink" xfId="24204" builtinId="9" hidden="1"/>
    <cellStyle name="Followed Hyperlink" xfId="24206" builtinId="9" hidden="1"/>
    <cellStyle name="Followed Hyperlink" xfId="24208" builtinId="9" hidden="1"/>
    <cellStyle name="Followed Hyperlink" xfId="24210" builtinId="9" hidden="1"/>
    <cellStyle name="Followed Hyperlink" xfId="24212" builtinId="9" hidden="1"/>
    <cellStyle name="Followed Hyperlink" xfId="24214" builtinId="9" hidden="1"/>
    <cellStyle name="Followed Hyperlink" xfId="24216" builtinId="9" hidden="1"/>
    <cellStyle name="Followed Hyperlink" xfId="24218" builtinId="9" hidden="1"/>
    <cellStyle name="Followed Hyperlink" xfId="24220" builtinId="9" hidden="1"/>
    <cellStyle name="Followed Hyperlink" xfId="24222" builtinId="9" hidden="1"/>
    <cellStyle name="Followed Hyperlink" xfId="24224" builtinId="9" hidden="1"/>
    <cellStyle name="Followed Hyperlink" xfId="24226" builtinId="9" hidden="1"/>
    <cellStyle name="Followed Hyperlink" xfId="24228" builtinId="9" hidden="1"/>
    <cellStyle name="Followed Hyperlink" xfId="24230" builtinId="9" hidden="1"/>
    <cellStyle name="Followed Hyperlink" xfId="24232" builtinId="9" hidden="1"/>
    <cellStyle name="Followed Hyperlink" xfId="24234" builtinId="9" hidden="1"/>
    <cellStyle name="Followed Hyperlink" xfId="24236" builtinId="9" hidden="1"/>
    <cellStyle name="Followed Hyperlink" xfId="24238" builtinId="9" hidden="1"/>
    <cellStyle name="Followed Hyperlink" xfId="24240" builtinId="9" hidden="1"/>
    <cellStyle name="Followed Hyperlink" xfId="24242" builtinId="9" hidden="1"/>
    <cellStyle name="Followed Hyperlink" xfId="24244" builtinId="9" hidden="1"/>
    <cellStyle name="Followed Hyperlink" xfId="24246" builtinId="9" hidden="1"/>
    <cellStyle name="Followed Hyperlink" xfId="24248" builtinId="9" hidden="1"/>
    <cellStyle name="Followed Hyperlink" xfId="24250" builtinId="9" hidden="1"/>
    <cellStyle name="Followed Hyperlink" xfId="24252" builtinId="9" hidden="1"/>
    <cellStyle name="Followed Hyperlink" xfId="24254" builtinId="9" hidden="1"/>
    <cellStyle name="Followed Hyperlink" xfId="24256" builtinId="9" hidden="1"/>
    <cellStyle name="Followed Hyperlink" xfId="24258" builtinId="9" hidden="1"/>
    <cellStyle name="Followed Hyperlink" xfId="24260" builtinId="9" hidden="1"/>
    <cellStyle name="Followed Hyperlink" xfId="24262" builtinId="9" hidden="1"/>
    <cellStyle name="Followed Hyperlink" xfId="24264" builtinId="9" hidden="1"/>
    <cellStyle name="Followed Hyperlink" xfId="24266" builtinId="9" hidden="1"/>
    <cellStyle name="Followed Hyperlink" xfId="24268" builtinId="9" hidden="1"/>
    <cellStyle name="Followed Hyperlink" xfId="24270" builtinId="9" hidden="1"/>
    <cellStyle name="Followed Hyperlink" xfId="24272" builtinId="9" hidden="1"/>
    <cellStyle name="Followed Hyperlink" xfId="24274" builtinId="9" hidden="1"/>
    <cellStyle name="Followed Hyperlink" xfId="24276" builtinId="9" hidden="1"/>
    <cellStyle name="Followed Hyperlink" xfId="24278" builtinId="9" hidden="1"/>
    <cellStyle name="Followed Hyperlink" xfId="24280" builtinId="9" hidden="1"/>
    <cellStyle name="Followed Hyperlink" xfId="24282" builtinId="9" hidden="1"/>
    <cellStyle name="Followed Hyperlink" xfId="24284" builtinId="9" hidden="1"/>
    <cellStyle name="Followed Hyperlink" xfId="24286" builtinId="9" hidden="1"/>
    <cellStyle name="Followed Hyperlink" xfId="24288" builtinId="9" hidden="1"/>
    <cellStyle name="Followed Hyperlink" xfId="24290" builtinId="9" hidden="1"/>
    <cellStyle name="Followed Hyperlink" xfId="24292" builtinId="9" hidden="1"/>
    <cellStyle name="Followed Hyperlink" xfId="24294" builtinId="9" hidden="1"/>
    <cellStyle name="Followed Hyperlink" xfId="24296" builtinId="9" hidden="1"/>
    <cellStyle name="Followed Hyperlink" xfId="24298" builtinId="9" hidden="1"/>
    <cellStyle name="Followed Hyperlink" xfId="24300" builtinId="9" hidden="1"/>
    <cellStyle name="Followed Hyperlink" xfId="24302" builtinId="9" hidden="1"/>
    <cellStyle name="Followed Hyperlink" xfId="24304" builtinId="9" hidden="1"/>
    <cellStyle name="Followed Hyperlink" xfId="24306" builtinId="9" hidden="1"/>
    <cellStyle name="Followed Hyperlink" xfId="24308" builtinId="9" hidden="1"/>
    <cellStyle name="Followed Hyperlink" xfId="24310" builtinId="9" hidden="1"/>
    <cellStyle name="Followed Hyperlink" xfId="24312" builtinId="9" hidden="1"/>
    <cellStyle name="Followed Hyperlink" xfId="24314" builtinId="9" hidden="1"/>
    <cellStyle name="Followed Hyperlink" xfId="24316" builtinId="9" hidden="1"/>
    <cellStyle name="Followed Hyperlink" xfId="24318" builtinId="9" hidden="1"/>
    <cellStyle name="Followed Hyperlink" xfId="24320" builtinId="9" hidden="1"/>
    <cellStyle name="Followed Hyperlink" xfId="24322" builtinId="9" hidden="1"/>
    <cellStyle name="Followed Hyperlink" xfId="24324" builtinId="9" hidden="1"/>
    <cellStyle name="Followed Hyperlink" xfId="24326" builtinId="9" hidden="1"/>
    <cellStyle name="Followed Hyperlink" xfId="24328" builtinId="9" hidden="1"/>
    <cellStyle name="Followed Hyperlink" xfId="24330" builtinId="9" hidden="1"/>
    <cellStyle name="Followed Hyperlink" xfId="24332" builtinId="9" hidden="1"/>
    <cellStyle name="Followed Hyperlink" xfId="24334" builtinId="9" hidden="1"/>
    <cellStyle name="Followed Hyperlink" xfId="24336" builtinId="9" hidden="1"/>
    <cellStyle name="Followed Hyperlink" xfId="24338" builtinId="9" hidden="1"/>
    <cellStyle name="Followed Hyperlink" xfId="24340" builtinId="9" hidden="1"/>
    <cellStyle name="Followed Hyperlink" xfId="24342" builtinId="9" hidden="1"/>
    <cellStyle name="Followed Hyperlink" xfId="24344" builtinId="9" hidden="1"/>
    <cellStyle name="Followed Hyperlink" xfId="24346" builtinId="9" hidden="1"/>
    <cellStyle name="Followed Hyperlink" xfId="24348" builtinId="9" hidden="1"/>
    <cellStyle name="Followed Hyperlink" xfId="24350" builtinId="9" hidden="1"/>
    <cellStyle name="Followed Hyperlink" xfId="24352" builtinId="9" hidden="1"/>
    <cellStyle name="Followed Hyperlink" xfId="24354" builtinId="9" hidden="1"/>
    <cellStyle name="Followed Hyperlink" xfId="24356" builtinId="9" hidden="1"/>
    <cellStyle name="Followed Hyperlink" xfId="24358" builtinId="9" hidden="1"/>
    <cellStyle name="Followed Hyperlink" xfId="24360" builtinId="9" hidden="1"/>
    <cellStyle name="Followed Hyperlink" xfId="24362" builtinId="9" hidden="1"/>
    <cellStyle name="Followed Hyperlink" xfId="24364" builtinId="9" hidden="1"/>
    <cellStyle name="Followed Hyperlink" xfId="24366" builtinId="9" hidden="1"/>
    <cellStyle name="Followed Hyperlink" xfId="24368" builtinId="9" hidden="1"/>
    <cellStyle name="Followed Hyperlink" xfId="24370" builtinId="9" hidden="1"/>
    <cellStyle name="Followed Hyperlink" xfId="24372" builtinId="9" hidden="1"/>
    <cellStyle name="Followed Hyperlink" xfId="24374" builtinId="9" hidden="1"/>
    <cellStyle name="Followed Hyperlink" xfId="24376" builtinId="9" hidden="1"/>
    <cellStyle name="Followed Hyperlink" xfId="24378" builtinId="9" hidden="1"/>
    <cellStyle name="Followed Hyperlink" xfId="24380" builtinId="9" hidden="1"/>
    <cellStyle name="Followed Hyperlink" xfId="24382" builtinId="9" hidden="1"/>
    <cellStyle name="Followed Hyperlink" xfId="24384" builtinId="9" hidden="1"/>
    <cellStyle name="Followed Hyperlink" xfId="24386" builtinId="9" hidden="1"/>
    <cellStyle name="Followed Hyperlink" xfId="24388" builtinId="9" hidden="1"/>
    <cellStyle name="Followed Hyperlink" xfId="24390" builtinId="9" hidden="1"/>
    <cellStyle name="Followed Hyperlink" xfId="24392" builtinId="9" hidden="1"/>
    <cellStyle name="Followed Hyperlink" xfId="24393" builtinId="9" hidden="1"/>
    <cellStyle name="Followed Hyperlink" xfId="24394" builtinId="9" hidden="1"/>
    <cellStyle name="Followed Hyperlink" xfId="24395" builtinId="9" hidden="1"/>
    <cellStyle name="Followed Hyperlink" xfId="24396" builtinId="9" hidden="1"/>
    <cellStyle name="Followed Hyperlink" xfId="24397" builtinId="9" hidden="1"/>
    <cellStyle name="Followed Hyperlink" xfId="24398" builtinId="9" hidden="1"/>
    <cellStyle name="Followed Hyperlink" xfId="24399" builtinId="9" hidden="1"/>
    <cellStyle name="Followed Hyperlink" xfId="24400" builtinId="9" hidden="1"/>
    <cellStyle name="Followed Hyperlink" xfId="24401" builtinId="9" hidden="1"/>
    <cellStyle name="Followed Hyperlink" xfId="24402" builtinId="9" hidden="1"/>
    <cellStyle name="Followed Hyperlink" xfId="24403" builtinId="9" hidden="1"/>
    <cellStyle name="Followed Hyperlink" xfId="24404" builtinId="9" hidden="1"/>
    <cellStyle name="Followed Hyperlink" xfId="24405" builtinId="9" hidden="1"/>
    <cellStyle name="Followed Hyperlink" xfId="24406" builtinId="9" hidden="1"/>
    <cellStyle name="Followed Hyperlink" xfId="24407" builtinId="9" hidden="1"/>
    <cellStyle name="Followed Hyperlink" xfId="24408" builtinId="9" hidden="1"/>
    <cellStyle name="Followed Hyperlink" xfId="24409" builtinId="9" hidden="1"/>
    <cellStyle name="Followed Hyperlink" xfId="24410" builtinId="9" hidden="1"/>
    <cellStyle name="Followed Hyperlink" xfId="24411" builtinId="9" hidden="1"/>
    <cellStyle name="Followed Hyperlink" xfId="24412" builtinId="9" hidden="1"/>
    <cellStyle name="Followed Hyperlink" xfId="24413" builtinId="9" hidden="1"/>
    <cellStyle name="Followed Hyperlink" xfId="24414" builtinId="9" hidden="1"/>
    <cellStyle name="Followed Hyperlink" xfId="24415" builtinId="9" hidden="1"/>
    <cellStyle name="Followed Hyperlink" xfId="24416" builtinId="9" hidden="1"/>
    <cellStyle name="Followed Hyperlink" xfId="24417" builtinId="9" hidden="1"/>
    <cellStyle name="Followed Hyperlink" xfId="24418" builtinId="9" hidden="1"/>
    <cellStyle name="Followed Hyperlink" xfId="24419" builtinId="9" hidden="1"/>
    <cellStyle name="Followed Hyperlink" xfId="24420" builtinId="9" hidden="1"/>
    <cellStyle name="Followed Hyperlink" xfId="24421" builtinId="9" hidden="1"/>
    <cellStyle name="Followed Hyperlink" xfId="24422" builtinId="9" hidden="1"/>
    <cellStyle name="Followed Hyperlink" xfId="24423" builtinId="9" hidden="1"/>
    <cellStyle name="Followed Hyperlink" xfId="24424" builtinId="9" hidden="1"/>
    <cellStyle name="Followed Hyperlink" xfId="24425" builtinId="9" hidden="1"/>
    <cellStyle name="Followed Hyperlink" xfId="24426" builtinId="9" hidden="1"/>
    <cellStyle name="Followed Hyperlink" xfId="24427" builtinId="9" hidden="1"/>
    <cellStyle name="Followed Hyperlink" xfId="24428" builtinId="9" hidden="1"/>
    <cellStyle name="Followed Hyperlink" xfId="24429" builtinId="9" hidden="1"/>
    <cellStyle name="Followed Hyperlink" xfId="24430" builtinId="9" hidden="1"/>
    <cellStyle name="Followed Hyperlink" xfId="24431" builtinId="9" hidden="1"/>
    <cellStyle name="Followed Hyperlink" xfId="24432" builtinId="9" hidden="1"/>
    <cellStyle name="Followed Hyperlink" xfId="24433" builtinId="9" hidden="1"/>
    <cellStyle name="Followed Hyperlink" xfId="24434" builtinId="9" hidden="1"/>
    <cellStyle name="Followed Hyperlink" xfId="24435" builtinId="9" hidden="1"/>
    <cellStyle name="Followed Hyperlink" xfId="24436" builtinId="9" hidden="1"/>
    <cellStyle name="Followed Hyperlink" xfId="24437" builtinId="9" hidden="1"/>
    <cellStyle name="Followed Hyperlink" xfId="24438" builtinId="9" hidden="1"/>
    <cellStyle name="Followed Hyperlink" xfId="24439" builtinId="9" hidden="1"/>
    <cellStyle name="Followed Hyperlink" xfId="24440" builtinId="9" hidden="1"/>
    <cellStyle name="Followed Hyperlink" xfId="24441" builtinId="9" hidden="1"/>
    <cellStyle name="Followed Hyperlink" xfId="24442" builtinId="9" hidden="1"/>
    <cellStyle name="Followed Hyperlink" xfId="24443" builtinId="9" hidden="1"/>
    <cellStyle name="Followed Hyperlink" xfId="24444" builtinId="9" hidden="1"/>
    <cellStyle name="Followed Hyperlink" xfId="24445" builtinId="9" hidden="1"/>
    <cellStyle name="Followed Hyperlink" xfId="24446" builtinId="9" hidden="1"/>
    <cellStyle name="Followed Hyperlink" xfId="24447" builtinId="9" hidden="1"/>
    <cellStyle name="Followed Hyperlink" xfId="24448" builtinId="9" hidden="1"/>
    <cellStyle name="Followed Hyperlink" xfId="24449" builtinId="9" hidden="1"/>
    <cellStyle name="Followed Hyperlink" xfId="24450" builtinId="9" hidden="1"/>
    <cellStyle name="Followed Hyperlink" xfId="24451" builtinId="9" hidden="1"/>
    <cellStyle name="Followed Hyperlink" xfId="24452" builtinId="9" hidden="1"/>
    <cellStyle name="Followed Hyperlink" xfId="24453" builtinId="9" hidden="1"/>
    <cellStyle name="Followed Hyperlink" xfId="24454" builtinId="9" hidden="1"/>
    <cellStyle name="Followed Hyperlink" xfId="24455" builtinId="9" hidden="1"/>
    <cellStyle name="Followed Hyperlink" xfId="24456" builtinId="9" hidden="1"/>
    <cellStyle name="Followed Hyperlink" xfId="24457" builtinId="9" hidden="1"/>
    <cellStyle name="Followed Hyperlink" xfId="24458" builtinId="9" hidden="1"/>
    <cellStyle name="Followed Hyperlink" xfId="24459" builtinId="9" hidden="1"/>
    <cellStyle name="Followed Hyperlink" xfId="24460" builtinId="9" hidden="1"/>
    <cellStyle name="Followed Hyperlink" xfId="24461" builtinId="9" hidden="1"/>
    <cellStyle name="Followed Hyperlink" xfId="24462" builtinId="9" hidden="1"/>
    <cellStyle name="Followed Hyperlink" xfId="24463" builtinId="9" hidden="1"/>
    <cellStyle name="Followed Hyperlink" xfId="24464" builtinId="9" hidden="1"/>
    <cellStyle name="Followed Hyperlink" xfId="24465" builtinId="9" hidden="1"/>
    <cellStyle name="Followed Hyperlink" xfId="24466" builtinId="9" hidden="1"/>
    <cellStyle name="Followed Hyperlink" xfId="24467" builtinId="9" hidden="1"/>
    <cellStyle name="Followed Hyperlink" xfId="24468" builtinId="9" hidden="1"/>
    <cellStyle name="Followed Hyperlink" xfId="24469" builtinId="9" hidden="1"/>
    <cellStyle name="Followed Hyperlink" xfId="24470" builtinId="9" hidden="1"/>
    <cellStyle name="Followed Hyperlink" xfId="24471" builtinId="9" hidden="1"/>
    <cellStyle name="Followed Hyperlink" xfId="24472" builtinId="9" hidden="1"/>
    <cellStyle name="Followed Hyperlink" xfId="24473" builtinId="9" hidden="1"/>
    <cellStyle name="Followed Hyperlink" xfId="24474" builtinId="9" hidden="1"/>
    <cellStyle name="Followed Hyperlink" xfId="24475" builtinId="9" hidden="1"/>
    <cellStyle name="Followed Hyperlink" xfId="24476" builtinId="9" hidden="1"/>
    <cellStyle name="Followed Hyperlink" xfId="24477" builtinId="9" hidden="1"/>
    <cellStyle name="Followed Hyperlink" xfId="24478" builtinId="9" hidden="1"/>
    <cellStyle name="Followed Hyperlink" xfId="24479" builtinId="9" hidden="1"/>
    <cellStyle name="Followed Hyperlink" xfId="24480" builtinId="9" hidden="1"/>
    <cellStyle name="Followed Hyperlink" xfId="24481" builtinId="9" hidden="1"/>
    <cellStyle name="Followed Hyperlink" xfId="24482" builtinId="9" hidden="1"/>
    <cellStyle name="Followed Hyperlink" xfId="24483" builtinId="9" hidden="1"/>
    <cellStyle name="Followed Hyperlink" xfId="24484" builtinId="9" hidden="1"/>
    <cellStyle name="Followed Hyperlink" xfId="24485" builtinId="9" hidden="1"/>
    <cellStyle name="Followed Hyperlink" xfId="24486" builtinId="9" hidden="1"/>
    <cellStyle name="Followed Hyperlink" xfId="24487" builtinId="9" hidden="1"/>
    <cellStyle name="Followed Hyperlink" xfId="24488" builtinId="9" hidden="1"/>
    <cellStyle name="Followed Hyperlink" xfId="24489" builtinId="9" hidden="1"/>
    <cellStyle name="Followed Hyperlink" xfId="24490" builtinId="9" hidden="1"/>
    <cellStyle name="Followed Hyperlink" xfId="24491" builtinId="9" hidden="1"/>
    <cellStyle name="Followed Hyperlink" xfId="24492" builtinId="9" hidden="1"/>
    <cellStyle name="Followed Hyperlink" xfId="24493" builtinId="9" hidden="1"/>
    <cellStyle name="Followed Hyperlink" xfId="24494" builtinId="9" hidden="1"/>
    <cellStyle name="Followed Hyperlink" xfId="24495" builtinId="9" hidden="1"/>
    <cellStyle name="Followed Hyperlink" xfId="24496" builtinId="9" hidden="1"/>
    <cellStyle name="Followed Hyperlink" xfId="24497" builtinId="9" hidden="1"/>
    <cellStyle name="Followed Hyperlink" xfId="24498" builtinId="9" hidden="1"/>
    <cellStyle name="Followed Hyperlink" xfId="24499" builtinId="9" hidden="1"/>
    <cellStyle name="Followed Hyperlink" xfId="24500" builtinId="9" hidden="1"/>
    <cellStyle name="Followed Hyperlink" xfId="24501" builtinId="9" hidden="1"/>
    <cellStyle name="Followed Hyperlink" xfId="24502" builtinId="9" hidden="1"/>
    <cellStyle name="Followed Hyperlink" xfId="24503" builtinId="9" hidden="1"/>
    <cellStyle name="Followed Hyperlink" xfId="24504" builtinId="9" hidden="1"/>
    <cellStyle name="Followed Hyperlink" xfId="24505" builtinId="9" hidden="1"/>
    <cellStyle name="Followed Hyperlink" xfId="24506" builtinId="9" hidden="1"/>
    <cellStyle name="Followed Hyperlink" xfId="24507" builtinId="9" hidden="1"/>
    <cellStyle name="Followed Hyperlink" xfId="24508" builtinId="9" hidden="1"/>
    <cellStyle name="Followed Hyperlink" xfId="24509" builtinId="9" hidden="1"/>
    <cellStyle name="Followed Hyperlink" xfId="24510" builtinId="9" hidden="1"/>
    <cellStyle name="Followed Hyperlink" xfId="24511" builtinId="9" hidden="1"/>
    <cellStyle name="Followed Hyperlink" xfId="24512" builtinId="9" hidden="1"/>
    <cellStyle name="Followed Hyperlink" xfId="24513" builtinId="9" hidden="1"/>
    <cellStyle name="Followed Hyperlink" xfId="24514" builtinId="9" hidden="1"/>
    <cellStyle name="Followed Hyperlink" xfId="24515" builtinId="9" hidden="1"/>
    <cellStyle name="Followed Hyperlink" xfId="24516" builtinId="9" hidden="1"/>
    <cellStyle name="Followed Hyperlink" xfId="24517" builtinId="9" hidden="1"/>
    <cellStyle name="Followed Hyperlink" xfId="24518" builtinId="9" hidden="1"/>
    <cellStyle name="Followed Hyperlink" xfId="24519" builtinId="9" hidden="1"/>
    <cellStyle name="Followed Hyperlink" xfId="24520" builtinId="9" hidden="1"/>
    <cellStyle name="Followed Hyperlink" xfId="24521" builtinId="9" hidden="1"/>
    <cellStyle name="Followed Hyperlink" xfId="24522" builtinId="9" hidden="1"/>
    <cellStyle name="Followed Hyperlink" xfId="24523" builtinId="9" hidden="1"/>
    <cellStyle name="Followed Hyperlink" xfId="24524" builtinId="9" hidden="1"/>
    <cellStyle name="Followed Hyperlink" xfId="24525" builtinId="9" hidden="1"/>
    <cellStyle name="Followed Hyperlink" xfId="24526" builtinId="9" hidden="1"/>
    <cellStyle name="Followed Hyperlink" xfId="24527" builtinId="9" hidden="1"/>
    <cellStyle name="Followed Hyperlink" xfId="24528" builtinId="9" hidden="1"/>
    <cellStyle name="Followed Hyperlink" xfId="24529" builtinId="9" hidden="1"/>
    <cellStyle name="Followed Hyperlink" xfId="24530" builtinId="9" hidden="1"/>
    <cellStyle name="Followed Hyperlink" xfId="24531" builtinId="9" hidden="1"/>
    <cellStyle name="Followed Hyperlink" xfId="24532" builtinId="9" hidden="1"/>
    <cellStyle name="Followed Hyperlink" xfId="24533" builtinId="9" hidden="1"/>
    <cellStyle name="Followed Hyperlink" xfId="24534" builtinId="9" hidden="1"/>
    <cellStyle name="Followed Hyperlink" xfId="24535" builtinId="9" hidden="1"/>
    <cellStyle name="Followed Hyperlink" xfId="24536" builtinId="9" hidden="1"/>
    <cellStyle name="Followed Hyperlink" xfId="24537" builtinId="9" hidden="1"/>
    <cellStyle name="Followed Hyperlink" xfId="24538" builtinId="9" hidden="1"/>
    <cellStyle name="Followed Hyperlink" xfId="24539" builtinId="9" hidden="1"/>
    <cellStyle name="Followed Hyperlink" xfId="24540" builtinId="9" hidden="1"/>
    <cellStyle name="Followed Hyperlink" xfId="24541" builtinId="9" hidden="1"/>
    <cellStyle name="Followed Hyperlink" xfId="24542" builtinId="9" hidden="1"/>
    <cellStyle name="Followed Hyperlink" xfId="24543" builtinId="9" hidden="1"/>
    <cellStyle name="Followed Hyperlink" xfId="24544" builtinId="9" hidden="1"/>
    <cellStyle name="Followed Hyperlink" xfId="24545" builtinId="9" hidden="1"/>
    <cellStyle name="Followed Hyperlink" xfId="24546" builtinId="9" hidden="1"/>
    <cellStyle name="Followed Hyperlink" xfId="24547" builtinId="9" hidden="1"/>
    <cellStyle name="Followed Hyperlink" xfId="24548" builtinId="9" hidden="1"/>
    <cellStyle name="Followed Hyperlink" xfId="24549" builtinId="9" hidden="1"/>
    <cellStyle name="Followed Hyperlink" xfId="24550" builtinId="9" hidden="1"/>
    <cellStyle name="Followed Hyperlink" xfId="24551" builtinId="9" hidden="1"/>
    <cellStyle name="Followed Hyperlink" xfId="24552" builtinId="9" hidden="1"/>
    <cellStyle name="Followed Hyperlink" xfId="24553" builtinId="9" hidden="1"/>
    <cellStyle name="Followed Hyperlink" xfId="24554" builtinId="9" hidden="1"/>
    <cellStyle name="Followed Hyperlink" xfId="24555" builtinId="9" hidden="1"/>
    <cellStyle name="Followed Hyperlink" xfId="24557" builtinId="9" hidden="1"/>
    <cellStyle name="Followed Hyperlink" xfId="24559" builtinId="9" hidden="1"/>
    <cellStyle name="Followed Hyperlink" xfId="24561" builtinId="9" hidden="1"/>
    <cellStyle name="Followed Hyperlink" xfId="24563" builtinId="9" hidden="1"/>
    <cellStyle name="Followed Hyperlink" xfId="24565" builtinId="9" hidden="1"/>
    <cellStyle name="Followed Hyperlink" xfId="24567" builtinId="9" hidden="1"/>
    <cellStyle name="Followed Hyperlink" xfId="24569" builtinId="9" hidden="1"/>
    <cellStyle name="Followed Hyperlink" xfId="24571" builtinId="9" hidden="1"/>
    <cellStyle name="Followed Hyperlink" xfId="24573" builtinId="9" hidden="1"/>
    <cellStyle name="Followed Hyperlink" xfId="24575" builtinId="9" hidden="1"/>
    <cellStyle name="Followed Hyperlink" xfId="24577" builtinId="9" hidden="1"/>
    <cellStyle name="Followed Hyperlink" xfId="24579" builtinId="9" hidden="1"/>
    <cellStyle name="Followed Hyperlink" xfId="24581" builtinId="9" hidden="1"/>
    <cellStyle name="Followed Hyperlink" xfId="24583" builtinId="9" hidden="1"/>
    <cellStyle name="Followed Hyperlink" xfId="24585" builtinId="9" hidden="1"/>
    <cellStyle name="Followed Hyperlink" xfId="24587" builtinId="9" hidden="1"/>
    <cellStyle name="Followed Hyperlink" xfId="24589" builtinId="9" hidden="1"/>
    <cellStyle name="Followed Hyperlink" xfId="24591" builtinId="9" hidden="1"/>
    <cellStyle name="Followed Hyperlink" xfId="24593" builtinId="9" hidden="1"/>
    <cellStyle name="Followed Hyperlink" xfId="24595" builtinId="9" hidden="1"/>
    <cellStyle name="Followed Hyperlink" xfId="24597" builtinId="9" hidden="1"/>
    <cellStyle name="Followed Hyperlink" xfId="24599" builtinId="9" hidden="1"/>
    <cellStyle name="Followed Hyperlink" xfId="24601" builtinId="9" hidden="1"/>
    <cellStyle name="Followed Hyperlink" xfId="24603" builtinId="9" hidden="1"/>
    <cellStyle name="Followed Hyperlink" xfId="24605" builtinId="9" hidden="1"/>
    <cellStyle name="Followed Hyperlink" xfId="24607" builtinId="9" hidden="1"/>
    <cellStyle name="Followed Hyperlink" xfId="24609" builtinId="9" hidden="1"/>
    <cellStyle name="Followed Hyperlink" xfId="24611" builtinId="9" hidden="1"/>
    <cellStyle name="Followed Hyperlink" xfId="24613" builtinId="9" hidden="1"/>
    <cellStyle name="Followed Hyperlink" xfId="24615" builtinId="9" hidden="1"/>
    <cellStyle name="Followed Hyperlink" xfId="24617" builtinId="9" hidden="1"/>
    <cellStyle name="Followed Hyperlink" xfId="24619" builtinId="9" hidden="1"/>
    <cellStyle name="Followed Hyperlink" xfId="24621" builtinId="9" hidden="1"/>
    <cellStyle name="Followed Hyperlink" xfId="24623" builtinId="9" hidden="1"/>
    <cellStyle name="Followed Hyperlink" xfId="24625" builtinId="9" hidden="1"/>
    <cellStyle name="Followed Hyperlink" xfId="24627" builtinId="9" hidden="1"/>
    <cellStyle name="Followed Hyperlink" xfId="24629" builtinId="9" hidden="1"/>
    <cellStyle name="Followed Hyperlink" xfId="24631" builtinId="9" hidden="1"/>
    <cellStyle name="Followed Hyperlink" xfId="24633" builtinId="9" hidden="1"/>
    <cellStyle name="Followed Hyperlink" xfId="24635" builtinId="9" hidden="1"/>
    <cellStyle name="Followed Hyperlink" xfId="24637" builtinId="9" hidden="1"/>
    <cellStyle name="Followed Hyperlink" xfId="24639" builtinId="9" hidden="1"/>
    <cellStyle name="Followed Hyperlink" xfId="24641" builtinId="9" hidden="1"/>
    <cellStyle name="Followed Hyperlink" xfId="24643" builtinId="9" hidden="1"/>
    <cellStyle name="Followed Hyperlink" xfId="24645" builtinId="9" hidden="1"/>
    <cellStyle name="Followed Hyperlink" xfId="24647" builtinId="9" hidden="1"/>
    <cellStyle name="Followed Hyperlink" xfId="24649" builtinId="9" hidden="1"/>
    <cellStyle name="Followed Hyperlink" xfId="24651" builtinId="9" hidden="1"/>
    <cellStyle name="Followed Hyperlink" xfId="24653" builtinId="9" hidden="1"/>
    <cellStyle name="Followed Hyperlink" xfId="24655" builtinId="9" hidden="1"/>
    <cellStyle name="Followed Hyperlink" xfId="24657" builtinId="9" hidden="1"/>
    <cellStyle name="Followed Hyperlink" xfId="24659" builtinId="9" hidden="1"/>
    <cellStyle name="Followed Hyperlink" xfId="24661" builtinId="9" hidden="1"/>
    <cellStyle name="Followed Hyperlink" xfId="24663" builtinId="9" hidden="1"/>
    <cellStyle name="Followed Hyperlink" xfId="24665" builtinId="9" hidden="1"/>
    <cellStyle name="Followed Hyperlink" xfId="24667" builtinId="9" hidden="1"/>
    <cellStyle name="Followed Hyperlink" xfId="24669" builtinId="9" hidden="1"/>
    <cellStyle name="Followed Hyperlink" xfId="24671" builtinId="9" hidden="1"/>
    <cellStyle name="Followed Hyperlink" xfId="24673" builtinId="9" hidden="1"/>
    <cellStyle name="Followed Hyperlink" xfId="24675" builtinId="9" hidden="1"/>
    <cellStyle name="Followed Hyperlink" xfId="24677" builtinId="9" hidden="1"/>
    <cellStyle name="Followed Hyperlink" xfId="24679" builtinId="9" hidden="1"/>
    <cellStyle name="Followed Hyperlink" xfId="24681" builtinId="9" hidden="1"/>
    <cellStyle name="Followed Hyperlink" xfId="24683" builtinId="9" hidden="1"/>
    <cellStyle name="Followed Hyperlink" xfId="24685" builtinId="9" hidden="1"/>
    <cellStyle name="Followed Hyperlink" xfId="24687" builtinId="9" hidden="1"/>
    <cellStyle name="Followed Hyperlink" xfId="24689" builtinId="9" hidden="1"/>
    <cellStyle name="Followed Hyperlink" xfId="24691" builtinId="9" hidden="1"/>
    <cellStyle name="Followed Hyperlink" xfId="24693" builtinId="9" hidden="1"/>
    <cellStyle name="Followed Hyperlink" xfId="24695" builtinId="9" hidden="1"/>
    <cellStyle name="Followed Hyperlink" xfId="24697" builtinId="9" hidden="1"/>
    <cellStyle name="Followed Hyperlink" xfId="24699" builtinId="9" hidden="1"/>
    <cellStyle name="Followed Hyperlink" xfId="24701" builtinId="9" hidden="1"/>
    <cellStyle name="Followed Hyperlink" xfId="24703" builtinId="9" hidden="1"/>
    <cellStyle name="Followed Hyperlink" xfId="24705" builtinId="9" hidden="1"/>
    <cellStyle name="Followed Hyperlink" xfId="24707" builtinId="9" hidden="1"/>
    <cellStyle name="Followed Hyperlink" xfId="24709" builtinId="9" hidden="1"/>
    <cellStyle name="Followed Hyperlink" xfId="24711" builtinId="9" hidden="1"/>
    <cellStyle name="Followed Hyperlink" xfId="24713" builtinId="9" hidden="1"/>
    <cellStyle name="Followed Hyperlink" xfId="24715" builtinId="9" hidden="1"/>
    <cellStyle name="Followed Hyperlink" xfId="24717" builtinId="9" hidden="1"/>
    <cellStyle name="Followed Hyperlink" xfId="24719" builtinId="9" hidden="1"/>
    <cellStyle name="Followed Hyperlink" xfId="24721" builtinId="9" hidden="1"/>
    <cellStyle name="Followed Hyperlink" xfId="24723" builtinId="9" hidden="1"/>
    <cellStyle name="Followed Hyperlink" xfId="24725" builtinId="9" hidden="1"/>
    <cellStyle name="Followed Hyperlink" xfId="24727" builtinId="9" hidden="1"/>
    <cellStyle name="Followed Hyperlink" xfId="24729" builtinId="9" hidden="1"/>
    <cellStyle name="Followed Hyperlink" xfId="24731" builtinId="9" hidden="1"/>
    <cellStyle name="Followed Hyperlink" xfId="24733" builtinId="9" hidden="1"/>
    <cellStyle name="Followed Hyperlink" xfId="24735" builtinId="9" hidden="1"/>
    <cellStyle name="Followed Hyperlink" xfId="24737" builtinId="9" hidden="1"/>
    <cellStyle name="Followed Hyperlink" xfId="24739" builtinId="9" hidden="1"/>
    <cellStyle name="Followed Hyperlink" xfId="24741" builtinId="9" hidden="1"/>
    <cellStyle name="Followed Hyperlink" xfId="24743" builtinId="9" hidden="1"/>
    <cellStyle name="Followed Hyperlink" xfId="24745" builtinId="9" hidden="1"/>
    <cellStyle name="Followed Hyperlink" xfId="24747" builtinId="9" hidden="1"/>
    <cellStyle name="Followed Hyperlink" xfId="24749" builtinId="9" hidden="1"/>
    <cellStyle name="Followed Hyperlink" xfId="24751" builtinId="9" hidden="1"/>
    <cellStyle name="Followed Hyperlink" xfId="24753" builtinId="9" hidden="1"/>
    <cellStyle name="Followed Hyperlink" xfId="24755" builtinId="9" hidden="1"/>
    <cellStyle name="Followed Hyperlink" xfId="24757" builtinId="9" hidden="1"/>
    <cellStyle name="Followed Hyperlink" xfId="24759" builtinId="9" hidden="1"/>
    <cellStyle name="Followed Hyperlink" xfId="24761" builtinId="9" hidden="1"/>
    <cellStyle name="Followed Hyperlink" xfId="24763" builtinId="9" hidden="1"/>
    <cellStyle name="Followed Hyperlink" xfId="24765" builtinId="9" hidden="1"/>
    <cellStyle name="Followed Hyperlink" xfId="24767" builtinId="9" hidden="1"/>
    <cellStyle name="Followed Hyperlink" xfId="24769" builtinId="9" hidden="1"/>
    <cellStyle name="Followed Hyperlink" xfId="24771" builtinId="9" hidden="1"/>
    <cellStyle name="Followed Hyperlink" xfId="24773" builtinId="9" hidden="1"/>
    <cellStyle name="Followed Hyperlink" xfId="24775" builtinId="9" hidden="1"/>
    <cellStyle name="Followed Hyperlink" xfId="24777" builtinId="9" hidden="1"/>
    <cellStyle name="Followed Hyperlink" xfId="24779" builtinId="9" hidden="1"/>
    <cellStyle name="Followed Hyperlink" xfId="24781" builtinId="9" hidden="1"/>
    <cellStyle name="Followed Hyperlink" xfId="24783" builtinId="9" hidden="1"/>
    <cellStyle name="Followed Hyperlink" xfId="24785" builtinId="9" hidden="1"/>
    <cellStyle name="Followed Hyperlink" xfId="24787" builtinId="9" hidden="1"/>
    <cellStyle name="Followed Hyperlink" xfId="24789" builtinId="9" hidden="1"/>
    <cellStyle name="Followed Hyperlink" xfId="24791" builtinId="9" hidden="1"/>
    <cellStyle name="Followed Hyperlink" xfId="24793" builtinId="9" hidden="1"/>
    <cellStyle name="Followed Hyperlink" xfId="24795" builtinId="9" hidden="1"/>
    <cellStyle name="Followed Hyperlink" xfId="24797" builtinId="9" hidden="1"/>
    <cellStyle name="Followed Hyperlink" xfId="24799" builtinId="9" hidden="1"/>
    <cellStyle name="Followed Hyperlink" xfId="24801" builtinId="9" hidden="1"/>
    <cellStyle name="Followed Hyperlink" xfId="24803" builtinId="9" hidden="1"/>
    <cellStyle name="Followed Hyperlink" xfId="24805" builtinId="9" hidden="1"/>
    <cellStyle name="Followed Hyperlink" xfId="24807" builtinId="9" hidden="1"/>
    <cellStyle name="Followed Hyperlink" xfId="24809" builtinId="9" hidden="1"/>
    <cellStyle name="Followed Hyperlink" xfId="24811" builtinId="9" hidden="1"/>
    <cellStyle name="Followed Hyperlink" xfId="24813" builtinId="9" hidden="1"/>
    <cellStyle name="Followed Hyperlink" xfId="24815" builtinId="9" hidden="1"/>
    <cellStyle name="Followed Hyperlink" xfId="24817" builtinId="9" hidden="1"/>
    <cellStyle name="Followed Hyperlink" xfId="24819" builtinId="9" hidden="1"/>
    <cellStyle name="Followed Hyperlink" xfId="24821" builtinId="9" hidden="1"/>
    <cellStyle name="Followed Hyperlink" xfId="24823" builtinId="9" hidden="1"/>
    <cellStyle name="Followed Hyperlink" xfId="24825" builtinId="9" hidden="1"/>
    <cellStyle name="Followed Hyperlink" xfId="24827" builtinId="9" hidden="1"/>
    <cellStyle name="Followed Hyperlink" xfId="24829" builtinId="9" hidden="1"/>
    <cellStyle name="Followed Hyperlink" xfId="24831" builtinId="9" hidden="1"/>
    <cellStyle name="Followed Hyperlink" xfId="24833" builtinId="9" hidden="1"/>
    <cellStyle name="Followed Hyperlink" xfId="24835" builtinId="9" hidden="1"/>
    <cellStyle name="Followed Hyperlink" xfId="24837" builtinId="9" hidden="1"/>
    <cellStyle name="Followed Hyperlink" xfId="24839" builtinId="9" hidden="1"/>
    <cellStyle name="Followed Hyperlink" xfId="24841" builtinId="9" hidden="1"/>
    <cellStyle name="Followed Hyperlink" xfId="24843" builtinId="9" hidden="1"/>
    <cellStyle name="Followed Hyperlink" xfId="24845" builtinId="9" hidden="1"/>
    <cellStyle name="Followed Hyperlink" xfId="24847" builtinId="9" hidden="1"/>
    <cellStyle name="Followed Hyperlink" xfId="24849" builtinId="9" hidden="1"/>
    <cellStyle name="Followed Hyperlink" xfId="24851" builtinId="9" hidden="1"/>
    <cellStyle name="Followed Hyperlink" xfId="24853" builtinId="9" hidden="1"/>
    <cellStyle name="Followed Hyperlink" xfId="24855" builtinId="9" hidden="1"/>
    <cellStyle name="Followed Hyperlink" xfId="24857" builtinId="9" hidden="1"/>
    <cellStyle name="Followed Hyperlink" xfId="24859" builtinId="9" hidden="1"/>
    <cellStyle name="Followed Hyperlink" xfId="24861" builtinId="9" hidden="1"/>
    <cellStyle name="Followed Hyperlink" xfId="24863" builtinId="9" hidden="1"/>
    <cellStyle name="Followed Hyperlink" xfId="24865" builtinId="9" hidden="1"/>
    <cellStyle name="Followed Hyperlink" xfId="24867" builtinId="9" hidden="1"/>
    <cellStyle name="Followed Hyperlink" xfId="24869" builtinId="9" hidden="1"/>
    <cellStyle name="Followed Hyperlink" xfId="24871" builtinId="9" hidden="1"/>
    <cellStyle name="Followed Hyperlink" xfId="24873" builtinId="9" hidden="1"/>
    <cellStyle name="Followed Hyperlink" xfId="24875" builtinId="9" hidden="1"/>
    <cellStyle name="Followed Hyperlink" xfId="24877" builtinId="9" hidden="1"/>
    <cellStyle name="Followed Hyperlink" xfId="24879" builtinId="9" hidden="1"/>
    <cellStyle name="Followed Hyperlink" xfId="24881" builtinId="9" hidden="1"/>
    <cellStyle name="Followed Hyperlink" xfId="24883" builtinId="9" hidden="1"/>
    <cellStyle name="Followed Hyperlink" xfId="24885" builtinId="9" hidden="1"/>
    <cellStyle name="Followed Hyperlink" xfId="24887" builtinId="9" hidden="1"/>
    <cellStyle name="Followed Hyperlink" xfId="24889" builtinId="9" hidden="1"/>
    <cellStyle name="Followed Hyperlink" xfId="24891" builtinId="9" hidden="1"/>
    <cellStyle name="Followed Hyperlink" xfId="24893" builtinId="9" hidden="1"/>
    <cellStyle name="Followed Hyperlink" xfId="24895" builtinId="9" hidden="1"/>
    <cellStyle name="Followed Hyperlink" xfId="24897" builtinId="9" hidden="1"/>
    <cellStyle name="Followed Hyperlink" xfId="24899" builtinId="9" hidden="1"/>
    <cellStyle name="Followed Hyperlink" xfId="24901" builtinId="9" hidden="1"/>
    <cellStyle name="Followed Hyperlink" xfId="24903" builtinId="9" hidden="1"/>
    <cellStyle name="Followed Hyperlink" xfId="24905" builtinId="9" hidden="1"/>
    <cellStyle name="Followed Hyperlink" xfId="24907" builtinId="9" hidden="1"/>
    <cellStyle name="Followed Hyperlink" xfId="24909" builtinId="9" hidden="1"/>
    <cellStyle name="Followed Hyperlink" xfId="24911" builtinId="9" hidden="1"/>
    <cellStyle name="Followed Hyperlink" xfId="24913" builtinId="9" hidden="1"/>
    <cellStyle name="Followed Hyperlink" xfId="24915" builtinId="9" hidden="1"/>
    <cellStyle name="Followed Hyperlink" xfId="24917" builtinId="9" hidden="1"/>
    <cellStyle name="Followed Hyperlink" xfId="24919" builtinId="9" hidden="1"/>
    <cellStyle name="Followed Hyperlink" xfId="24921" builtinId="9" hidden="1"/>
    <cellStyle name="Followed Hyperlink" xfId="24923" builtinId="9" hidden="1"/>
    <cellStyle name="Followed Hyperlink" xfId="24925" builtinId="9" hidden="1"/>
    <cellStyle name="Followed Hyperlink" xfId="24927" builtinId="9" hidden="1"/>
    <cellStyle name="Followed Hyperlink" xfId="24929" builtinId="9" hidden="1"/>
    <cellStyle name="Followed Hyperlink" xfId="24931" builtinId="9" hidden="1"/>
    <cellStyle name="Followed Hyperlink" xfId="24933" builtinId="9" hidden="1"/>
    <cellStyle name="Followed Hyperlink" xfId="24935" builtinId="9" hidden="1"/>
    <cellStyle name="Followed Hyperlink" xfId="24937" builtinId="9" hidden="1"/>
    <cellStyle name="Followed Hyperlink" xfId="24939" builtinId="9" hidden="1"/>
    <cellStyle name="Followed Hyperlink" xfId="24941" builtinId="9" hidden="1"/>
    <cellStyle name="Followed Hyperlink" xfId="24943" builtinId="9" hidden="1"/>
    <cellStyle name="Followed Hyperlink" xfId="24945" builtinId="9" hidden="1"/>
    <cellStyle name="Followed Hyperlink" xfId="24947" builtinId="9" hidden="1"/>
    <cellStyle name="Followed Hyperlink" xfId="24949" builtinId="9" hidden="1"/>
    <cellStyle name="Followed Hyperlink" xfId="24951" builtinId="9" hidden="1"/>
    <cellStyle name="Followed Hyperlink" xfId="24953" builtinId="9" hidden="1"/>
    <cellStyle name="Followed Hyperlink" xfId="24955" builtinId="9" hidden="1"/>
    <cellStyle name="Followed Hyperlink" xfId="24957" builtinId="9" hidden="1"/>
    <cellStyle name="Followed Hyperlink" xfId="24959" builtinId="9" hidden="1"/>
    <cellStyle name="Followed Hyperlink" xfId="24961" builtinId="9" hidden="1"/>
    <cellStyle name="Followed Hyperlink" xfId="24963" builtinId="9" hidden="1"/>
    <cellStyle name="Followed Hyperlink" xfId="24965" builtinId="9" hidden="1"/>
    <cellStyle name="Followed Hyperlink" xfId="24967" builtinId="9" hidden="1"/>
    <cellStyle name="Followed Hyperlink" xfId="24969" builtinId="9" hidden="1"/>
    <cellStyle name="Followed Hyperlink" xfId="24971" builtinId="9" hidden="1"/>
    <cellStyle name="Followed Hyperlink" xfId="24973" builtinId="9" hidden="1"/>
    <cellStyle name="Followed Hyperlink" xfId="24975" builtinId="9" hidden="1"/>
    <cellStyle name="Followed Hyperlink" xfId="24977" builtinId="9" hidden="1"/>
    <cellStyle name="Followed Hyperlink" xfId="24979" builtinId="9" hidden="1"/>
    <cellStyle name="Followed Hyperlink" xfId="24981" builtinId="9" hidden="1"/>
    <cellStyle name="Followed Hyperlink" xfId="24983" builtinId="9" hidden="1"/>
    <cellStyle name="Followed Hyperlink" xfId="24985" builtinId="9" hidden="1"/>
    <cellStyle name="Followed Hyperlink" xfId="24987" builtinId="9" hidden="1"/>
    <cellStyle name="Followed Hyperlink" xfId="24989" builtinId="9" hidden="1"/>
    <cellStyle name="Followed Hyperlink" xfId="24991" builtinId="9" hidden="1"/>
    <cellStyle name="Followed Hyperlink" xfId="24993" builtinId="9" hidden="1"/>
    <cellStyle name="Followed Hyperlink" xfId="24995" builtinId="9" hidden="1"/>
    <cellStyle name="Followed Hyperlink" xfId="24997" builtinId="9" hidden="1"/>
    <cellStyle name="Followed Hyperlink" xfId="24999" builtinId="9" hidden="1"/>
    <cellStyle name="Followed Hyperlink" xfId="25001" builtinId="9" hidden="1"/>
    <cellStyle name="Followed Hyperlink" xfId="25003" builtinId="9" hidden="1"/>
    <cellStyle name="Followed Hyperlink" xfId="25005" builtinId="9" hidden="1"/>
    <cellStyle name="Followed Hyperlink" xfId="25007" builtinId="9" hidden="1"/>
    <cellStyle name="Followed Hyperlink" xfId="25009" builtinId="9" hidden="1"/>
    <cellStyle name="Followed Hyperlink" xfId="25011" builtinId="9" hidden="1"/>
    <cellStyle name="Followed Hyperlink" xfId="25013" builtinId="9" hidden="1"/>
    <cellStyle name="Followed Hyperlink" xfId="25015" builtinId="9" hidden="1"/>
    <cellStyle name="Followed Hyperlink" xfId="25017" builtinId="9" hidden="1"/>
    <cellStyle name="Followed Hyperlink" xfId="25019" builtinId="9" hidden="1"/>
    <cellStyle name="Followed Hyperlink" xfId="25021" builtinId="9" hidden="1"/>
    <cellStyle name="Followed Hyperlink" xfId="25023" builtinId="9" hidden="1"/>
    <cellStyle name="Followed Hyperlink" xfId="25025" builtinId="9" hidden="1"/>
    <cellStyle name="Followed Hyperlink" xfId="25027" builtinId="9" hidden="1"/>
    <cellStyle name="Followed Hyperlink" xfId="25029" builtinId="9" hidden="1"/>
    <cellStyle name="Followed Hyperlink" xfId="25031" builtinId="9" hidden="1"/>
    <cellStyle name="Followed Hyperlink" xfId="25033" builtinId="9" hidden="1"/>
    <cellStyle name="Followed Hyperlink" xfId="25035" builtinId="9" hidden="1"/>
    <cellStyle name="Followed Hyperlink" xfId="25037" builtinId="9" hidden="1"/>
    <cellStyle name="Followed Hyperlink" xfId="25039" builtinId="9" hidden="1"/>
    <cellStyle name="Followed Hyperlink" xfId="25041" builtinId="9" hidden="1"/>
    <cellStyle name="Followed Hyperlink" xfId="25043" builtinId="9" hidden="1"/>
    <cellStyle name="Followed Hyperlink" xfId="25045" builtinId="9" hidden="1"/>
    <cellStyle name="Followed Hyperlink" xfId="25047" builtinId="9" hidden="1"/>
    <cellStyle name="Followed Hyperlink" xfId="25049" builtinId="9" hidden="1"/>
    <cellStyle name="Followed Hyperlink" xfId="25051" builtinId="9" hidden="1"/>
    <cellStyle name="Followed Hyperlink" xfId="25053" builtinId="9" hidden="1"/>
    <cellStyle name="Followed Hyperlink" xfId="25055" builtinId="9" hidden="1"/>
    <cellStyle name="Followed Hyperlink" xfId="25057" builtinId="9" hidden="1"/>
    <cellStyle name="Followed Hyperlink" xfId="25059" builtinId="9" hidden="1"/>
    <cellStyle name="Followed Hyperlink" xfId="25061" builtinId="9" hidden="1"/>
    <cellStyle name="Followed Hyperlink" xfId="25063" builtinId="9" hidden="1"/>
    <cellStyle name="Followed Hyperlink" xfId="25065" builtinId="9" hidden="1"/>
    <cellStyle name="Followed Hyperlink" xfId="25067" builtinId="9" hidden="1"/>
    <cellStyle name="Followed Hyperlink" xfId="25069" builtinId="9" hidden="1"/>
    <cellStyle name="Followed Hyperlink" xfId="25071" builtinId="9" hidden="1"/>
    <cellStyle name="Followed Hyperlink" xfId="25073" builtinId="9" hidden="1"/>
    <cellStyle name="Followed Hyperlink" xfId="25075" builtinId="9" hidden="1"/>
    <cellStyle name="Followed Hyperlink" xfId="25077" builtinId="9" hidden="1"/>
    <cellStyle name="Followed Hyperlink" xfId="25079" builtinId="9" hidden="1"/>
    <cellStyle name="Followed Hyperlink" xfId="25081" builtinId="9" hidden="1"/>
    <cellStyle name="Followed Hyperlink" xfId="25083" builtinId="9" hidden="1"/>
    <cellStyle name="Followed Hyperlink" xfId="25085" builtinId="9" hidden="1"/>
    <cellStyle name="Followed Hyperlink" xfId="25087" builtinId="9" hidden="1"/>
    <cellStyle name="Followed Hyperlink" xfId="25089" builtinId="9" hidden="1"/>
    <cellStyle name="Followed Hyperlink" xfId="25091" builtinId="9" hidden="1"/>
    <cellStyle name="Followed Hyperlink" xfId="25093" builtinId="9" hidden="1"/>
    <cellStyle name="Followed Hyperlink" xfId="25095" builtinId="9" hidden="1"/>
    <cellStyle name="Followed Hyperlink" xfId="25097" builtinId="9" hidden="1"/>
    <cellStyle name="Followed Hyperlink" xfId="25099" builtinId="9" hidden="1"/>
    <cellStyle name="Followed Hyperlink" xfId="25101" builtinId="9" hidden="1"/>
    <cellStyle name="Followed Hyperlink" xfId="25103" builtinId="9" hidden="1"/>
    <cellStyle name="Followed Hyperlink" xfId="25105" builtinId="9" hidden="1"/>
    <cellStyle name="Followed Hyperlink" xfId="25107" builtinId="9" hidden="1"/>
    <cellStyle name="Followed Hyperlink" xfId="25109" builtinId="9" hidden="1"/>
    <cellStyle name="Followed Hyperlink" xfId="25111" builtinId="9" hidden="1"/>
    <cellStyle name="Followed Hyperlink" xfId="25113" builtinId="9" hidden="1"/>
    <cellStyle name="Followed Hyperlink" xfId="25115" builtinId="9" hidden="1"/>
    <cellStyle name="Followed Hyperlink" xfId="25117" builtinId="9" hidden="1"/>
    <cellStyle name="Followed Hyperlink" xfId="25119" builtinId="9" hidden="1"/>
    <cellStyle name="Followed Hyperlink" xfId="25121" builtinId="9" hidden="1"/>
    <cellStyle name="Followed Hyperlink" xfId="25123" builtinId="9" hidden="1"/>
    <cellStyle name="Followed Hyperlink" xfId="25125" builtinId="9" hidden="1"/>
    <cellStyle name="Followed Hyperlink" xfId="25127" builtinId="9" hidden="1"/>
    <cellStyle name="Followed Hyperlink" xfId="25129" builtinId="9" hidden="1"/>
    <cellStyle name="Followed Hyperlink" xfId="25131" builtinId="9" hidden="1"/>
    <cellStyle name="Followed Hyperlink" xfId="25133" builtinId="9" hidden="1"/>
    <cellStyle name="Followed Hyperlink" xfId="25135" builtinId="9" hidden="1"/>
    <cellStyle name="Followed Hyperlink" xfId="25137" builtinId="9" hidden="1"/>
    <cellStyle name="Followed Hyperlink" xfId="25139" builtinId="9" hidden="1"/>
    <cellStyle name="Followed Hyperlink" xfId="25141" builtinId="9" hidden="1"/>
    <cellStyle name="Followed Hyperlink" xfId="25143" builtinId="9" hidden="1"/>
    <cellStyle name="Followed Hyperlink" xfId="25145" builtinId="9" hidden="1"/>
    <cellStyle name="Followed Hyperlink" xfId="25147" builtinId="9" hidden="1"/>
    <cellStyle name="Followed Hyperlink" xfId="25149" builtinId="9" hidden="1"/>
    <cellStyle name="Followed Hyperlink" xfId="25151" builtinId="9" hidden="1"/>
    <cellStyle name="Followed Hyperlink" xfId="25153" builtinId="9" hidden="1"/>
    <cellStyle name="Followed Hyperlink" xfId="25155" builtinId="9" hidden="1"/>
    <cellStyle name="Followed Hyperlink" xfId="25157" builtinId="9" hidden="1"/>
    <cellStyle name="Followed Hyperlink" xfId="25159" builtinId="9" hidden="1"/>
    <cellStyle name="Followed Hyperlink" xfId="25161" builtinId="9" hidden="1"/>
    <cellStyle name="Followed Hyperlink" xfId="25163" builtinId="9" hidden="1"/>
    <cellStyle name="Followed Hyperlink" xfId="25165" builtinId="9" hidden="1"/>
    <cellStyle name="Followed Hyperlink" xfId="25167" builtinId="9" hidden="1"/>
    <cellStyle name="Followed Hyperlink" xfId="25169" builtinId="9" hidden="1"/>
    <cellStyle name="Followed Hyperlink" xfId="25171" builtinId="9" hidden="1"/>
    <cellStyle name="Followed Hyperlink" xfId="25173" builtinId="9" hidden="1"/>
    <cellStyle name="Followed Hyperlink" xfId="25175" builtinId="9" hidden="1"/>
    <cellStyle name="Followed Hyperlink" xfId="25177" builtinId="9" hidden="1"/>
    <cellStyle name="Followed Hyperlink" xfId="25179" builtinId="9" hidden="1"/>
    <cellStyle name="Followed Hyperlink" xfId="25181" builtinId="9" hidden="1"/>
    <cellStyle name="Followed Hyperlink" xfId="25183" builtinId="9" hidden="1"/>
    <cellStyle name="Followed Hyperlink" xfId="25185" builtinId="9" hidden="1"/>
    <cellStyle name="Followed Hyperlink" xfId="25187" builtinId="9" hidden="1"/>
    <cellStyle name="Followed Hyperlink" xfId="25189" builtinId="9" hidden="1"/>
    <cellStyle name="Followed Hyperlink" xfId="25191" builtinId="9" hidden="1"/>
    <cellStyle name="Followed Hyperlink" xfId="25193" builtinId="9" hidden="1"/>
    <cellStyle name="Followed Hyperlink" xfId="25195" builtinId="9" hidden="1"/>
    <cellStyle name="Followed Hyperlink" xfId="25197" builtinId="9" hidden="1"/>
    <cellStyle name="Followed Hyperlink" xfId="25199" builtinId="9" hidden="1"/>
    <cellStyle name="Followed Hyperlink" xfId="25203" builtinId="9" hidden="1"/>
    <cellStyle name="Followed Hyperlink" xfId="25205" builtinId="9" hidden="1"/>
    <cellStyle name="Followed Hyperlink" xfId="25207" builtinId="9" hidden="1"/>
    <cellStyle name="Followed Hyperlink" xfId="25209" builtinId="9" hidden="1"/>
    <cellStyle name="Followed Hyperlink" xfId="25211" builtinId="9" hidden="1"/>
    <cellStyle name="Followed Hyperlink" xfId="25213" builtinId="9" hidden="1"/>
    <cellStyle name="Followed Hyperlink" xfId="25215" builtinId="9" hidden="1"/>
    <cellStyle name="Followed Hyperlink" xfId="25217" builtinId="9" hidden="1"/>
    <cellStyle name="Followed Hyperlink" xfId="25219" builtinId="9" hidden="1"/>
    <cellStyle name="Followed Hyperlink" xfId="25221" builtinId="9" hidden="1"/>
    <cellStyle name="Followed Hyperlink" xfId="25223" builtinId="9" hidden="1"/>
    <cellStyle name="Followed Hyperlink" xfId="25225" builtinId="9" hidden="1"/>
    <cellStyle name="Followed Hyperlink" xfId="25227" builtinId="9" hidden="1"/>
    <cellStyle name="Followed Hyperlink" xfId="25229" builtinId="9" hidden="1"/>
    <cellStyle name="Followed Hyperlink" xfId="25231" builtinId="9" hidden="1"/>
    <cellStyle name="Followed Hyperlink" xfId="25233" builtinId="9" hidden="1"/>
    <cellStyle name="Followed Hyperlink" xfId="25235" builtinId="9" hidden="1"/>
    <cellStyle name="Followed Hyperlink" xfId="25237" builtinId="9" hidden="1"/>
    <cellStyle name="Followed Hyperlink" xfId="25239" builtinId="9" hidden="1"/>
    <cellStyle name="Followed Hyperlink" xfId="25241" builtinId="9" hidden="1"/>
    <cellStyle name="Followed Hyperlink" xfId="25243" builtinId="9" hidden="1"/>
    <cellStyle name="Followed Hyperlink" xfId="25245" builtinId="9" hidden="1"/>
    <cellStyle name="Followed Hyperlink" xfId="25247" builtinId="9" hidden="1"/>
    <cellStyle name="Followed Hyperlink" xfId="25249" builtinId="9" hidden="1"/>
    <cellStyle name="Followed Hyperlink" xfId="25251" builtinId="9" hidden="1"/>
    <cellStyle name="Followed Hyperlink" xfId="25253" builtinId="9" hidden="1"/>
    <cellStyle name="Followed Hyperlink" xfId="25255" builtinId="9" hidden="1"/>
    <cellStyle name="Followed Hyperlink" xfId="25257" builtinId="9" hidden="1"/>
    <cellStyle name="Followed Hyperlink" xfId="25259" builtinId="9" hidden="1"/>
    <cellStyle name="Followed Hyperlink" xfId="25261" builtinId="9" hidden="1"/>
    <cellStyle name="Followed Hyperlink" xfId="25263" builtinId="9" hidden="1"/>
    <cellStyle name="Followed Hyperlink" xfId="25265" builtinId="9" hidden="1"/>
    <cellStyle name="Followed Hyperlink" xfId="25267" builtinId="9" hidden="1"/>
    <cellStyle name="Followed Hyperlink" xfId="25269" builtinId="9" hidden="1"/>
    <cellStyle name="Followed Hyperlink" xfId="25271" builtinId="9" hidden="1"/>
    <cellStyle name="Followed Hyperlink" xfId="25273" builtinId="9" hidden="1"/>
    <cellStyle name="Followed Hyperlink" xfId="25275" builtinId="9" hidden="1"/>
    <cellStyle name="Followed Hyperlink" xfId="25277" builtinId="9" hidden="1"/>
    <cellStyle name="Followed Hyperlink" xfId="25279" builtinId="9" hidden="1"/>
    <cellStyle name="Followed Hyperlink" xfId="25281" builtinId="9" hidden="1"/>
    <cellStyle name="Followed Hyperlink" xfId="25283" builtinId="9" hidden="1"/>
    <cellStyle name="Followed Hyperlink" xfId="25285" builtinId="9" hidden="1"/>
    <cellStyle name="Followed Hyperlink" xfId="25287" builtinId="9" hidden="1"/>
    <cellStyle name="Followed Hyperlink" xfId="25289" builtinId="9" hidden="1"/>
    <cellStyle name="Followed Hyperlink" xfId="25291" builtinId="9" hidden="1"/>
    <cellStyle name="Followed Hyperlink" xfId="25293" builtinId="9" hidden="1"/>
    <cellStyle name="Followed Hyperlink" xfId="25295" builtinId="9" hidden="1"/>
    <cellStyle name="Followed Hyperlink" xfId="25297" builtinId="9" hidden="1"/>
    <cellStyle name="Followed Hyperlink" xfId="25299" builtinId="9" hidden="1"/>
    <cellStyle name="Followed Hyperlink" xfId="25301" builtinId="9" hidden="1"/>
    <cellStyle name="Followed Hyperlink" xfId="25303" builtinId="9" hidden="1"/>
    <cellStyle name="Followed Hyperlink" xfId="25305" builtinId="9" hidden="1"/>
    <cellStyle name="Followed Hyperlink" xfId="25307" builtinId="9" hidden="1"/>
    <cellStyle name="Followed Hyperlink" xfId="25310" builtinId="9" hidden="1"/>
    <cellStyle name="Followed Hyperlink" xfId="25312" builtinId="9" hidden="1"/>
    <cellStyle name="Followed Hyperlink" xfId="25314" builtinId="9" hidden="1"/>
    <cellStyle name="Followed Hyperlink" xfId="25316" builtinId="9" hidden="1"/>
    <cellStyle name="Followed Hyperlink" xfId="25318" builtinId="9" hidden="1"/>
    <cellStyle name="Followed Hyperlink" xfId="25320" builtinId="9" hidden="1"/>
    <cellStyle name="Followed Hyperlink" xfId="25322" builtinId="9" hidden="1"/>
    <cellStyle name="Followed Hyperlink" xfId="25324" builtinId="9" hidden="1"/>
    <cellStyle name="Followed Hyperlink" xfId="25326" builtinId="9" hidden="1"/>
    <cellStyle name="Followed Hyperlink" xfId="25328" builtinId="9" hidden="1"/>
    <cellStyle name="Followed Hyperlink" xfId="25330" builtinId="9" hidden="1"/>
    <cellStyle name="Followed Hyperlink" xfId="25332" builtinId="9" hidden="1"/>
    <cellStyle name="Followed Hyperlink" xfId="25334" builtinId="9" hidden="1"/>
    <cellStyle name="Followed Hyperlink" xfId="25336" builtinId="9" hidden="1"/>
    <cellStyle name="Followed Hyperlink" xfId="25338" builtinId="9" hidden="1"/>
    <cellStyle name="Followed Hyperlink" xfId="25340" builtinId="9" hidden="1"/>
    <cellStyle name="Followed Hyperlink" xfId="25342" builtinId="9" hidden="1"/>
    <cellStyle name="Followed Hyperlink" xfId="25344" builtinId="9" hidden="1"/>
    <cellStyle name="Followed Hyperlink" xfId="25346" builtinId="9" hidden="1"/>
    <cellStyle name="Followed Hyperlink" xfId="25348" builtinId="9" hidden="1"/>
    <cellStyle name="Followed Hyperlink" xfId="25350" builtinId="9" hidden="1"/>
    <cellStyle name="Followed Hyperlink" xfId="25352" builtinId="9" hidden="1"/>
    <cellStyle name="Followed Hyperlink" xfId="25354" builtinId="9" hidden="1"/>
    <cellStyle name="Followed Hyperlink" xfId="25356" builtinId="9" hidden="1"/>
    <cellStyle name="Followed Hyperlink" xfId="25358" builtinId="9" hidden="1"/>
    <cellStyle name="Followed Hyperlink" xfId="25360" builtinId="9" hidden="1"/>
    <cellStyle name="Followed Hyperlink" xfId="25362" builtinId="9" hidden="1"/>
    <cellStyle name="Followed Hyperlink" xfId="25364" builtinId="9" hidden="1"/>
    <cellStyle name="Followed Hyperlink" xfId="25366" builtinId="9" hidden="1"/>
    <cellStyle name="Followed Hyperlink" xfId="25368" builtinId="9" hidden="1"/>
    <cellStyle name="Followed Hyperlink" xfId="25370" builtinId="9" hidden="1"/>
    <cellStyle name="Followed Hyperlink" xfId="25372" builtinId="9" hidden="1"/>
    <cellStyle name="Followed Hyperlink" xfId="25374" builtinId="9" hidden="1"/>
    <cellStyle name="Followed Hyperlink" xfId="25376" builtinId="9" hidden="1"/>
    <cellStyle name="Followed Hyperlink" xfId="25378" builtinId="9" hidden="1"/>
    <cellStyle name="Followed Hyperlink" xfId="25379" builtinId="9" hidden="1"/>
    <cellStyle name="Followed Hyperlink" xfId="25380" builtinId="9" hidden="1"/>
    <cellStyle name="Followed Hyperlink" xfId="25381" builtinId="9" hidden="1"/>
    <cellStyle name="Followed Hyperlink" xfId="25382" builtinId="9" hidden="1"/>
    <cellStyle name="Followed Hyperlink" xfId="25383" builtinId="9" hidden="1"/>
    <cellStyle name="Followed Hyperlink" xfId="25384" builtinId="9" hidden="1"/>
    <cellStyle name="Followed Hyperlink" xfId="25385" builtinId="9" hidden="1"/>
    <cellStyle name="Followed Hyperlink" xfId="25386" builtinId="9" hidden="1"/>
    <cellStyle name="Followed Hyperlink" xfId="25387" builtinId="9" hidden="1"/>
    <cellStyle name="Followed Hyperlink" xfId="25388" builtinId="9" hidden="1"/>
    <cellStyle name="Followed Hyperlink" xfId="25389" builtinId="9" hidden="1"/>
    <cellStyle name="Followed Hyperlink" xfId="25390" builtinId="9" hidden="1"/>
    <cellStyle name="Followed Hyperlink" xfId="25391" builtinId="9" hidden="1"/>
    <cellStyle name="Followed Hyperlink" xfId="25392" builtinId="9" hidden="1"/>
    <cellStyle name="Followed Hyperlink" xfId="25393" builtinId="9" hidden="1"/>
    <cellStyle name="Followed Hyperlink" xfId="25394" builtinId="9" hidden="1"/>
    <cellStyle name="Followed Hyperlink" xfId="25395" builtinId="9" hidden="1"/>
    <cellStyle name="Followed Hyperlink" xfId="25396" builtinId="9" hidden="1"/>
    <cellStyle name="Followed Hyperlink" xfId="25397" builtinId="9" hidden="1"/>
    <cellStyle name="Followed Hyperlink" xfId="25398" builtinId="9" hidden="1"/>
    <cellStyle name="Followed Hyperlink" xfId="25399" builtinId="9" hidden="1"/>
    <cellStyle name="Followed Hyperlink" xfId="25400" builtinId="9" hidden="1"/>
    <cellStyle name="Followed Hyperlink" xfId="25401" builtinId="9" hidden="1"/>
    <cellStyle name="Followed Hyperlink" xfId="25402" builtinId="9" hidden="1"/>
    <cellStyle name="Followed Hyperlink" xfId="25403" builtinId="9" hidden="1"/>
    <cellStyle name="Followed Hyperlink" xfId="25404" builtinId="9" hidden="1"/>
    <cellStyle name="Followed Hyperlink" xfId="25405" builtinId="9" hidden="1"/>
    <cellStyle name="Followed Hyperlink" xfId="25406" builtinId="9" hidden="1"/>
    <cellStyle name="Followed Hyperlink" xfId="25407" builtinId="9" hidden="1"/>
    <cellStyle name="Followed Hyperlink" xfId="25408" builtinId="9" hidden="1"/>
    <cellStyle name="Followed Hyperlink" xfId="25409" builtinId="9" hidden="1"/>
    <cellStyle name="Followed Hyperlink" xfId="25410" builtinId="9" hidden="1"/>
    <cellStyle name="Followed Hyperlink" xfId="25411" builtinId="9" hidden="1"/>
    <cellStyle name="Followed Hyperlink" xfId="25412" builtinId="9" hidden="1"/>
    <cellStyle name="Followed Hyperlink" xfId="25413" builtinId="9" hidden="1"/>
    <cellStyle name="Followed Hyperlink" xfId="25414" builtinId="9" hidden="1"/>
    <cellStyle name="Followed Hyperlink" xfId="25415" builtinId="9" hidden="1"/>
    <cellStyle name="Followed Hyperlink" xfId="25416" builtinId="9" hidden="1"/>
    <cellStyle name="Followed Hyperlink" xfId="25417" builtinId="9" hidden="1"/>
    <cellStyle name="Followed Hyperlink" xfId="25418" builtinId="9" hidden="1"/>
    <cellStyle name="Followed Hyperlink" xfId="25419" builtinId="9" hidden="1"/>
    <cellStyle name="Followed Hyperlink" xfId="25420" builtinId="9" hidden="1"/>
    <cellStyle name="Followed Hyperlink" xfId="25421" builtinId="9" hidden="1"/>
    <cellStyle name="Followed Hyperlink" xfId="25422" builtinId="9" hidden="1"/>
    <cellStyle name="Followed Hyperlink" xfId="25423" builtinId="9" hidden="1"/>
    <cellStyle name="Followed Hyperlink" xfId="25424" builtinId="9" hidden="1"/>
    <cellStyle name="Followed Hyperlink" xfId="25425" builtinId="9" hidden="1"/>
    <cellStyle name="Followed Hyperlink" xfId="25426" builtinId="9" hidden="1"/>
    <cellStyle name="Followed Hyperlink" xfId="25427" builtinId="9" hidden="1"/>
    <cellStyle name="Followed Hyperlink" xfId="25428" builtinId="9" hidden="1"/>
    <cellStyle name="Followed Hyperlink" xfId="25429" builtinId="9" hidden="1"/>
    <cellStyle name="Followed Hyperlink" xfId="25430" builtinId="9" hidden="1"/>
    <cellStyle name="Followed Hyperlink" xfId="25431" builtinId="9" hidden="1"/>
    <cellStyle name="Followed Hyperlink" xfId="25432" builtinId="9" hidden="1"/>
    <cellStyle name="Followed Hyperlink" xfId="25433" builtinId="9" hidden="1"/>
    <cellStyle name="Followed Hyperlink" xfId="25434" builtinId="9" hidden="1"/>
    <cellStyle name="Followed Hyperlink" xfId="25435" builtinId="9" hidden="1"/>
    <cellStyle name="Followed Hyperlink" xfId="25436" builtinId="9" hidden="1"/>
    <cellStyle name="Followed Hyperlink" xfId="25437" builtinId="9" hidden="1"/>
    <cellStyle name="Followed Hyperlink" xfId="25438" builtinId="9" hidden="1"/>
    <cellStyle name="Followed Hyperlink" xfId="25439" builtinId="9" hidden="1"/>
    <cellStyle name="Followed Hyperlink" xfId="25440" builtinId="9" hidden="1"/>
    <cellStyle name="Followed Hyperlink" xfId="25441" builtinId="9" hidden="1"/>
    <cellStyle name="Followed Hyperlink" xfId="25442" builtinId="9" hidden="1"/>
    <cellStyle name="Followed Hyperlink" xfId="25443" builtinId="9" hidden="1"/>
    <cellStyle name="Followed Hyperlink" xfId="25444" builtinId="9" hidden="1"/>
    <cellStyle name="Followed Hyperlink" xfId="25445" builtinId="9" hidden="1"/>
    <cellStyle name="Followed Hyperlink" xfId="25446" builtinId="9" hidden="1"/>
    <cellStyle name="Followed Hyperlink" xfId="25447" builtinId="9" hidden="1"/>
    <cellStyle name="Followed Hyperlink" xfId="25448" builtinId="9" hidden="1"/>
    <cellStyle name="Followed Hyperlink" xfId="25449" builtinId="9" hidden="1"/>
    <cellStyle name="Followed Hyperlink" xfId="25450" builtinId="9" hidden="1"/>
    <cellStyle name="Followed Hyperlink" xfId="25451" builtinId="9" hidden="1"/>
    <cellStyle name="Followed Hyperlink" xfId="25452" builtinId="9" hidden="1"/>
    <cellStyle name="Followed Hyperlink" xfId="25453" builtinId="9" hidden="1"/>
    <cellStyle name="Followed Hyperlink" xfId="25454" builtinId="9" hidden="1"/>
    <cellStyle name="Followed Hyperlink" xfId="25455" builtinId="9" hidden="1"/>
    <cellStyle name="Followed Hyperlink" xfId="25456" builtinId="9" hidden="1"/>
    <cellStyle name="Followed Hyperlink" xfId="25457" builtinId="9" hidden="1"/>
    <cellStyle name="Followed Hyperlink" xfId="25458" builtinId="9" hidden="1"/>
    <cellStyle name="Followed Hyperlink" xfId="25459" builtinId="9" hidden="1"/>
    <cellStyle name="Followed Hyperlink" xfId="25460" builtinId="9" hidden="1"/>
    <cellStyle name="Followed Hyperlink" xfId="25461" builtinId="9" hidden="1"/>
    <cellStyle name="Followed Hyperlink" xfId="25462" builtinId="9" hidden="1"/>
    <cellStyle name="Followed Hyperlink" xfId="25463" builtinId="9" hidden="1"/>
    <cellStyle name="Followed Hyperlink" xfId="25464" builtinId="9" hidden="1"/>
    <cellStyle name="Followed Hyperlink" xfId="25465" builtinId="9" hidden="1"/>
    <cellStyle name="Followed Hyperlink" xfId="25466" builtinId="9" hidden="1"/>
    <cellStyle name="Followed Hyperlink" xfId="25467" builtinId="9" hidden="1"/>
    <cellStyle name="Followed Hyperlink" xfId="25468" builtinId="9" hidden="1"/>
    <cellStyle name="Followed Hyperlink" xfId="25469" builtinId="9" hidden="1"/>
    <cellStyle name="Followed Hyperlink" xfId="25470" builtinId="9" hidden="1"/>
    <cellStyle name="Followed Hyperlink" xfId="25471" builtinId="9" hidden="1"/>
    <cellStyle name="Followed Hyperlink" xfId="25472" builtinId="9" hidden="1"/>
    <cellStyle name="Followed Hyperlink" xfId="25473" builtinId="9" hidden="1"/>
    <cellStyle name="Followed Hyperlink" xfId="25474" builtinId="9" hidden="1"/>
    <cellStyle name="Followed Hyperlink" xfId="25475" builtinId="9" hidden="1"/>
    <cellStyle name="Followed Hyperlink" xfId="25476" builtinId="9" hidden="1"/>
    <cellStyle name="Followed Hyperlink" xfId="25477" builtinId="9" hidden="1"/>
    <cellStyle name="Followed Hyperlink" xfId="25478" builtinId="9" hidden="1"/>
    <cellStyle name="Followed Hyperlink" xfId="25479" builtinId="9" hidden="1"/>
    <cellStyle name="Followed Hyperlink" xfId="25480" builtinId="9" hidden="1"/>
    <cellStyle name="Followed Hyperlink" xfId="25481" builtinId="9" hidden="1"/>
    <cellStyle name="Followed Hyperlink" xfId="25482" builtinId="9" hidden="1"/>
    <cellStyle name="Followed Hyperlink" xfId="25483" builtinId="9" hidden="1"/>
    <cellStyle name="Followed Hyperlink" xfId="25484" builtinId="9" hidden="1"/>
    <cellStyle name="Followed Hyperlink" xfId="25485" builtinId="9" hidden="1"/>
    <cellStyle name="Followed Hyperlink" xfId="25486" builtinId="9" hidden="1"/>
    <cellStyle name="Followed Hyperlink" xfId="25487" builtinId="9" hidden="1"/>
    <cellStyle name="Followed Hyperlink" xfId="25488" builtinId="9" hidden="1"/>
    <cellStyle name="Followed Hyperlink" xfId="25489" builtinId="9" hidden="1"/>
    <cellStyle name="Followed Hyperlink" xfId="25490" builtinId="9" hidden="1"/>
    <cellStyle name="Followed Hyperlink" xfId="25491" builtinId="9" hidden="1"/>
    <cellStyle name="Followed Hyperlink" xfId="25492" builtinId="9" hidden="1"/>
    <cellStyle name="Followed Hyperlink" xfId="25493" builtinId="9" hidden="1"/>
    <cellStyle name="Followed Hyperlink" xfId="25494" builtinId="9" hidden="1"/>
    <cellStyle name="Followed Hyperlink" xfId="25495" builtinId="9" hidden="1"/>
    <cellStyle name="Followed Hyperlink" xfId="25496" builtinId="9" hidden="1"/>
    <cellStyle name="Followed Hyperlink" xfId="25497" builtinId="9" hidden="1"/>
    <cellStyle name="Followed Hyperlink" xfId="25498" builtinId="9" hidden="1"/>
    <cellStyle name="Followed Hyperlink" xfId="25499" builtinId="9" hidden="1"/>
    <cellStyle name="Followed Hyperlink" xfId="25500" builtinId="9" hidden="1"/>
    <cellStyle name="Followed Hyperlink" xfId="25501" builtinId="9" hidden="1"/>
    <cellStyle name="Followed Hyperlink" xfId="25502" builtinId="9" hidden="1"/>
    <cellStyle name="Followed Hyperlink" xfId="25503" builtinId="9" hidden="1"/>
    <cellStyle name="Followed Hyperlink" xfId="25504" builtinId="9" hidden="1"/>
    <cellStyle name="Followed Hyperlink" xfId="25505" builtinId="9" hidden="1"/>
    <cellStyle name="Followed Hyperlink" xfId="25506" builtinId="9" hidden="1"/>
    <cellStyle name="Followed Hyperlink" xfId="25507" builtinId="9" hidden="1"/>
    <cellStyle name="Followed Hyperlink" xfId="25508" builtinId="9" hidden="1"/>
    <cellStyle name="Followed Hyperlink" xfId="25509" builtinId="9" hidden="1"/>
    <cellStyle name="Followed Hyperlink" xfId="25510" builtinId="9" hidden="1"/>
    <cellStyle name="Followed Hyperlink" xfId="25511" builtinId="9" hidden="1"/>
    <cellStyle name="Followed Hyperlink" xfId="25512" builtinId="9" hidden="1"/>
    <cellStyle name="Followed Hyperlink" xfId="25513" builtinId="9" hidden="1"/>
    <cellStyle name="Followed Hyperlink" xfId="25514" builtinId="9" hidden="1"/>
    <cellStyle name="Followed Hyperlink" xfId="25515" builtinId="9" hidden="1"/>
    <cellStyle name="Followed Hyperlink" xfId="25516" builtinId="9" hidden="1"/>
    <cellStyle name="Followed Hyperlink" xfId="25517" builtinId="9" hidden="1"/>
    <cellStyle name="Followed Hyperlink" xfId="25518" builtinId="9" hidden="1"/>
    <cellStyle name="Followed Hyperlink" xfId="25519" builtinId="9" hidden="1"/>
    <cellStyle name="Followed Hyperlink" xfId="25520" builtinId="9" hidden="1"/>
    <cellStyle name="Followed Hyperlink" xfId="25521" builtinId="9" hidden="1"/>
    <cellStyle name="Followed Hyperlink" xfId="25522" builtinId="9" hidden="1"/>
    <cellStyle name="Followed Hyperlink" xfId="25523" builtinId="9" hidden="1"/>
    <cellStyle name="Followed Hyperlink" xfId="25524" builtinId="9" hidden="1"/>
    <cellStyle name="Followed Hyperlink" xfId="25525" builtinId="9" hidden="1"/>
    <cellStyle name="Followed Hyperlink" xfId="25526" builtinId="9" hidden="1"/>
    <cellStyle name="Followed Hyperlink" xfId="25527" builtinId="9" hidden="1"/>
    <cellStyle name="Followed Hyperlink" xfId="25528" builtinId="9" hidden="1"/>
    <cellStyle name="Followed Hyperlink" xfId="25529" builtinId="9" hidden="1"/>
    <cellStyle name="Followed Hyperlink" xfId="25530" builtinId="9" hidden="1"/>
    <cellStyle name="Followed Hyperlink" xfId="25531" builtinId="9" hidden="1"/>
    <cellStyle name="Followed Hyperlink" xfId="25532" builtinId="9" hidden="1"/>
    <cellStyle name="Followed Hyperlink" xfId="25533" builtinId="9" hidden="1"/>
    <cellStyle name="Followed Hyperlink" xfId="25534" builtinId="9" hidden="1"/>
    <cellStyle name="Followed Hyperlink" xfId="25535" builtinId="9" hidden="1"/>
    <cellStyle name="Followed Hyperlink" xfId="25536" builtinId="9" hidden="1"/>
    <cellStyle name="Followed Hyperlink" xfId="25537" builtinId="9" hidden="1"/>
    <cellStyle name="Followed Hyperlink" xfId="25538" builtinId="9" hidden="1"/>
    <cellStyle name="Followed Hyperlink" xfId="25539" builtinId="9" hidden="1"/>
    <cellStyle name="Followed Hyperlink" xfId="25540" builtinId="9" hidden="1"/>
    <cellStyle name="Followed Hyperlink" xfId="25541" builtinId="9" hidden="1"/>
    <cellStyle name="Followed Hyperlink" xfId="24556" builtinId="9" hidden="1"/>
    <cellStyle name="Followed Hyperlink" xfId="25201" builtinId="9" hidden="1"/>
    <cellStyle name="Followed Hyperlink" xfId="25543" builtinId="9" hidden="1"/>
    <cellStyle name="Followed Hyperlink" xfId="25545" builtinId="9" hidden="1"/>
    <cellStyle name="Followed Hyperlink" xfId="25547" builtinId="9" hidden="1"/>
    <cellStyle name="Followed Hyperlink" xfId="25549" builtinId="9" hidden="1"/>
    <cellStyle name="Followed Hyperlink" xfId="25551" builtinId="9" hidden="1"/>
    <cellStyle name="Followed Hyperlink" xfId="25553" builtinId="9" hidden="1"/>
    <cellStyle name="Followed Hyperlink" xfId="25555" builtinId="9" hidden="1"/>
    <cellStyle name="Followed Hyperlink" xfId="25557" builtinId="9" hidden="1"/>
    <cellStyle name="Followed Hyperlink" xfId="25559" builtinId="9" hidden="1"/>
    <cellStyle name="Followed Hyperlink" xfId="25561" builtinId="9" hidden="1"/>
    <cellStyle name="Followed Hyperlink" xfId="25563" builtinId="9" hidden="1"/>
    <cellStyle name="Followed Hyperlink" xfId="25565" builtinId="9" hidden="1"/>
    <cellStyle name="Followed Hyperlink" xfId="25567" builtinId="9" hidden="1"/>
    <cellStyle name="Followed Hyperlink" xfId="25569" builtinId="9" hidden="1"/>
    <cellStyle name="Followed Hyperlink" xfId="25571" builtinId="9" hidden="1"/>
    <cellStyle name="Followed Hyperlink" xfId="25573" builtinId="9" hidden="1"/>
    <cellStyle name="Followed Hyperlink" xfId="25575" builtinId="9" hidden="1"/>
    <cellStyle name="Followed Hyperlink" xfId="25577" builtinId="9" hidden="1"/>
    <cellStyle name="Followed Hyperlink" xfId="25579" builtinId="9" hidden="1"/>
    <cellStyle name="Followed Hyperlink" xfId="25581" builtinId="9" hidden="1"/>
    <cellStyle name="Followed Hyperlink" xfId="25583" builtinId="9" hidden="1"/>
    <cellStyle name="Followed Hyperlink" xfId="25585" builtinId="9" hidden="1"/>
    <cellStyle name="Followed Hyperlink" xfId="25587" builtinId="9" hidden="1"/>
    <cellStyle name="Followed Hyperlink" xfId="25589" builtinId="9" hidden="1"/>
    <cellStyle name="Followed Hyperlink" xfId="25591" builtinId="9" hidden="1"/>
    <cellStyle name="Followed Hyperlink" xfId="25593" builtinId="9" hidden="1"/>
    <cellStyle name="Followed Hyperlink" xfId="25595" builtinId="9" hidden="1"/>
    <cellStyle name="Followed Hyperlink" xfId="25597" builtinId="9" hidden="1"/>
    <cellStyle name="Followed Hyperlink" xfId="25599" builtinId="9" hidden="1"/>
    <cellStyle name="Followed Hyperlink" xfId="25601" builtinId="9" hidden="1"/>
    <cellStyle name="Followed Hyperlink" xfId="25603" builtinId="9" hidden="1"/>
    <cellStyle name="Followed Hyperlink" xfId="25605" builtinId="9" hidden="1"/>
    <cellStyle name="Followed Hyperlink" xfId="25607" builtinId="9" hidden="1"/>
    <cellStyle name="Followed Hyperlink" xfId="25609" builtinId="9" hidden="1"/>
    <cellStyle name="Followed Hyperlink" xfId="25611" builtinId="9" hidden="1"/>
    <cellStyle name="Followed Hyperlink" xfId="25613" builtinId="9" hidden="1"/>
    <cellStyle name="Followed Hyperlink" xfId="25615" builtinId="9" hidden="1"/>
    <cellStyle name="Followed Hyperlink" xfId="25617" builtinId="9" hidden="1"/>
    <cellStyle name="Followed Hyperlink" xfId="25619" builtinId="9" hidden="1"/>
    <cellStyle name="Followed Hyperlink" xfId="25621" builtinId="9" hidden="1"/>
    <cellStyle name="Followed Hyperlink" xfId="25623" builtinId="9" hidden="1"/>
    <cellStyle name="Followed Hyperlink" xfId="25625" builtinId="9" hidden="1"/>
    <cellStyle name="Followed Hyperlink" xfId="25627" builtinId="9" hidden="1"/>
    <cellStyle name="Followed Hyperlink" xfId="25629" builtinId="9" hidden="1"/>
    <cellStyle name="Followed Hyperlink" xfId="25631" builtinId="9" hidden="1"/>
    <cellStyle name="Followed Hyperlink" xfId="25633" builtinId="9" hidden="1"/>
    <cellStyle name="Followed Hyperlink" xfId="25635" builtinId="9" hidden="1"/>
    <cellStyle name="Followed Hyperlink" xfId="25637" builtinId="9" hidden="1"/>
    <cellStyle name="Followed Hyperlink" xfId="25639" builtinId="9" hidden="1"/>
    <cellStyle name="Followed Hyperlink" xfId="25641" builtinId="9" hidden="1"/>
    <cellStyle name="Followed Hyperlink" xfId="25643" builtinId="9" hidden="1"/>
    <cellStyle name="Followed Hyperlink" xfId="25645" builtinId="9" hidden="1"/>
    <cellStyle name="Followed Hyperlink" xfId="25647" builtinId="9" hidden="1"/>
    <cellStyle name="Followed Hyperlink" xfId="25649" builtinId="9" hidden="1"/>
    <cellStyle name="Followed Hyperlink" xfId="25651" builtinId="9" hidden="1"/>
    <cellStyle name="Followed Hyperlink" xfId="25653" builtinId="9" hidden="1"/>
    <cellStyle name="Followed Hyperlink" xfId="25655" builtinId="9" hidden="1"/>
    <cellStyle name="Followed Hyperlink" xfId="25657" builtinId="9" hidden="1"/>
    <cellStyle name="Followed Hyperlink" xfId="25659" builtinId="9" hidden="1"/>
    <cellStyle name="Followed Hyperlink" xfId="25661" builtinId="9" hidden="1"/>
    <cellStyle name="Followed Hyperlink" xfId="25663" builtinId="9" hidden="1"/>
    <cellStyle name="Followed Hyperlink" xfId="25665" builtinId="9" hidden="1"/>
    <cellStyle name="Followed Hyperlink" xfId="25667" builtinId="9" hidden="1"/>
    <cellStyle name="Followed Hyperlink" xfId="25669" builtinId="9" hidden="1"/>
    <cellStyle name="Followed Hyperlink" xfId="25671" builtinId="9" hidden="1"/>
    <cellStyle name="Followed Hyperlink" xfId="25673" builtinId="9" hidden="1"/>
    <cellStyle name="Followed Hyperlink" xfId="25675" builtinId="9" hidden="1"/>
    <cellStyle name="Followed Hyperlink" xfId="25677" builtinId="9" hidden="1"/>
    <cellStyle name="Followed Hyperlink" xfId="25679" builtinId="9" hidden="1"/>
    <cellStyle name="Followed Hyperlink" xfId="25681" builtinId="9" hidden="1"/>
    <cellStyle name="Followed Hyperlink" xfId="25683" builtinId="9" hidden="1"/>
    <cellStyle name="Followed Hyperlink" xfId="25685" builtinId="9" hidden="1"/>
    <cellStyle name="Followed Hyperlink" xfId="25687" builtinId="9" hidden="1"/>
    <cellStyle name="Followed Hyperlink" xfId="25689" builtinId="9" hidden="1"/>
    <cellStyle name="Followed Hyperlink" xfId="25691" builtinId="9" hidden="1"/>
    <cellStyle name="Followed Hyperlink" xfId="25693" builtinId="9" hidden="1"/>
    <cellStyle name="Followed Hyperlink" xfId="25695" builtinId="9" hidden="1"/>
    <cellStyle name="Followed Hyperlink" xfId="25697" builtinId="9" hidden="1"/>
    <cellStyle name="Followed Hyperlink" xfId="25699" builtinId="9" hidden="1"/>
    <cellStyle name="Followed Hyperlink" xfId="25701" builtinId="9" hidden="1"/>
    <cellStyle name="Followed Hyperlink" xfId="25703" builtinId="9" hidden="1"/>
    <cellStyle name="Followed Hyperlink" xfId="25705" builtinId="9" hidden="1"/>
    <cellStyle name="Followed Hyperlink" xfId="25707" builtinId="9" hidden="1"/>
    <cellStyle name="Followed Hyperlink" xfId="25709" builtinId="9" hidden="1"/>
    <cellStyle name="Followed Hyperlink" xfId="25711" builtinId="9" hidden="1"/>
    <cellStyle name="Followed Hyperlink" xfId="25713" builtinId="9" hidden="1"/>
    <cellStyle name="Followed Hyperlink" xfId="25715" builtinId="9" hidden="1"/>
    <cellStyle name="Followed Hyperlink" xfId="25717" builtinId="9" hidden="1"/>
    <cellStyle name="Followed Hyperlink" xfId="25719" builtinId="9" hidden="1"/>
    <cellStyle name="Followed Hyperlink" xfId="25721" builtinId="9" hidden="1"/>
    <cellStyle name="Followed Hyperlink" xfId="25723" builtinId="9" hidden="1"/>
    <cellStyle name="Followed Hyperlink" xfId="25725" builtinId="9" hidden="1"/>
    <cellStyle name="Followed Hyperlink" xfId="25727" builtinId="9" hidden="1"/>
    <cellStyle name="Followed Hyperlink" xfId="25729" builtinId="9" hidden="1"/>
    <cellStyle name="Followed Hyperlink" xfId="25731" builtinId="9" hidden="1"/>
    <cellStyle name="Followed Hyperlink" xfId="25733" builtinId="9" hidden="1"/>
    <cellStyle name="Followed Hyperlink" xfId="25735" builtinId="9" hidden="1"/>
    <cellStyle name="Followed Hyperlink" xfId="25737" builtinId="9" hidden="1"/>
    <cellStyle name="Followed Hyperlink" xfId="25739" builtinId="9" hidden="1"/>
    <cellStyle name="Followed Hyperlink" xfId="25741" builtinId="9" hidden="1"/>
    <cellStyle name="Followed Hyperlink" xfId="25743" builtinId="9" hidden="1"/>
    <cellStyle name="Followed Hyperlink" xfId="25745" builtinId="9" hidden="1"/>
    <cellStyle name="Followed Hyperlink" xfId="25747" builtinId="9" hidden="1"/>
    <cellStyle name="Followed Hyperlink" xfId="25749" builtinId="9" hidden="1"/>
    <cellStyle name="Followed Hyperlink" xfId="25751" builtinId="9" hidden="1"/>
    <cellStyle name="Followed Hyperlink" xfId="25753" builtinId="9" hidden="1"/>
    <cellStyle name="Followed Hyperlink" xfId="25755" builtinId="9" hidden="1"/>
    <cellStyle name="Followed Hyperlink" xfId="25757" builtinId="9" hidden="1"/>
    <cellStyle name="Followed Hyperlink" xfId="25759" builtinId="9" hidden="1"/>
    <cellStyle name="Followed Hyperlink" xfId="25761" builtinId="9" hidden="1"/>
    <cellStyle name="Followed Hyperlink" xfId="25763" builtinId="9" hidden="1"/>
    <cellStyle name="Followed Hyperlink" xfId="25765" builtinId="9" hidden="1"/>
    <cellStyle name="Followed Hyperlink" xfId="25767" builtinId="9" hidden="1"/>
    <cellStyle name="Followed Hyperlink" xfId="25769" builtinId="9" hidden="1"/>
    <cellStyle name="Followed Hyperlink" xfId="25771" builtinId="9" hidden="1"/>
    <cellStyle name="Followed Hyperlink" xfId="25773" builtinId="9" hidden="1"/>
    <cellStyle name="Followed Hyperlink" xfId="25775" builtinId="9" hidden="1"/>
    <cellStyle name="Followed Hyperlink" xfId="25777" builtinId="9" hidden="1"/>
    <cellStyle name="Followed Hyperlink" xfId="25779" builtinId="9" hidden="1"/>
    <cellStyle name="Followed Hyperlink" xfId="25781" builtinId="9" hidden="1"/>
    <cellStyle name="Followed Hyperlink" xfId="25783" builtinId="9" hidden="1"/>
    <cellStyle name="Followed Hyperlink" xfId="25785" builtinId="9" hidden="1"/>
    <cellStyle name="Followed Hyperlink" xfId="25787" builtinId="9" hidden="1"/>
    <cellStyle name="Followed Hyperlink" xfId="25789" builtinId="9" hidden="1"/>
    <cellStyle name="Followed Hyperlink" xfId="25791" builtinId="9" hidden="1"/>
    <cellStyle name="Followed Hyperlink" xfId="25793" builtinId="9" hidden="1"/>
    <cellStyle name="Followed Hyperlink" xfId="25795" builtinId="9" hidden="1"/>
    <cellStyle name="Followed Hyperlink" xfId="25797" builtinId="9" hidden="1"/>
    <cellStyle name="Followed Hyperlink" xfId="25799" builtinId="9" hidden="1"/>
    <cellStyle name="Followed Hyperlink" xfId="25801" builtinId="9" hidden="1"/>
    <cellStyle name="Followed Hyperlink" xfId="25803" builtinId="9" hidden="1"/>
    <cellStyle name="Followed Hyperlink" xfId="25805" builtinId="9" hidden="1"/>
    <cellStyle name="Followed Hyperlink" xfId="25807" builtinId="9" hidden="1"/>
    <cellStyle name="Followed Hyperlink" xfId="25809" builtinId="9" hidden="1"/>
    <cellStyle name="Followed Hyperlink" xfId="25811" builtinId="9" hidden="1"/>
    <cellStyle name="Followed Hyperlink" xfId="25813" builtinId="9" hidden="1"/>
    <cellStyle name="Followed Hyperlink" xfId="25815" builtinId="9" hidden="1"/>
    <cellStyle name="Followed Hyperlink" xfId="25817" builtinId="9" hidden="1"/>
    <cellStyle name="Followed Hyperlink" xfId="25819" builtinId="9" hidden="1"/>
    <cellStyle name="Followed Hyperlink" xfId="25821" builtinId="9" hidden="1"/>
    <cellStyle name="Followed Hyperlink" xfId="25823" builtinId="9" hidden="1"/>
    <cellStyle name="Followed Hyperlink" xfId="25825" builtinId="9" hidden="1"/>
    <cellStyle name="Followed Hyperlink" xfId="25827" builtinId="9" hidden="1"/>
    <cellStyle name="Followed Hyperlink" xfId="25829" builtinId="9" hidden="1"/>
    <cellStyle name="Followed Hyperlink" xfId="25831" builtinId="9" hidden="1"/>
    <cellStyle name="Followed Hyperlink" xfId="25833" builtinId="9" hidden="1"/>
    <cellStyle name="Followed Hyperlink" xfId="25835" builtinId="9" hidden="1"/>
    <cellStyle name="Followed Hyperlink" xfId="25837" builtinId="9" hidden="1"/>
    <cellStyle name="Followed Hyperlink" xfId="25839" builtinId="9" hidden="1"/>
    <cellStyle name="Followed Hyperlink" xfId="25841" builtinId="9" hidden="1"/>
    <cellStyle name="Followed Hyperlink" xfId="25843" builtinId="9" hidden="1"/>
    <cellStyle name="Followed Hyperlink" xfId="25845" builtinId="9" hidden="1"/>
    <cellStyle name="Followed Hyperlink" xfId="25847" builtinId="9" hidden="1"/>
    <cellStyle name="Followed Hyperlink" xfId="25849" builtinId="9" hidden="1"/>
    <cellStyle name="Followed Hyperlink" xfId="25851" builtinId="9" hidden="1"/>
    <cellStyle name="Followed Hyperlink" xfId="25853" builtinId="9" hidden="1"/>
    <cellStyle name="Followed Hyperlink" xfId="25855" builtinId="9" hidden="1"/>
    <cellStyle name="Followed Hyperlink" xfId="25857" builtinId="9" hidden="1"/>
    <cellStyle name="Followed Hyperlink" xfId="25859" builtinId="9" hidden="1"/>
    <cellStyle name="Followed Hyperlink" xfId="25861" builtinId="9" hidden="1"/>
    <cellStyle name="Followed Hyperlink" xfId="25863" builtinId="9" hidden="1"/>
    <cellStyle name="Followed Hyperlink" xfId="25865" builtinId="9" hidden="1"/>
    <cellStyle name="Followed Hyperlink" xfId="25867" builtinId="9" hidden="1"/>
    <cellStyle name="Followed Hyperlink" xfId="25869" builtinId="9" hidden="1"/>
    <cellStyle name="Followed Hyperlink" xfId="25871" builtinId="9" hidden="1"/>
    <cellStyle name="Followed Hyperlink" xfId="25873" builtinId="9" hidden="1"/>
    <cellStyle name="Followed Hyperlink" xfId="25875" builtinId="9" hidden="1"/>
    <cellStyle name="Followed Hyperlink" xfId="25877" builtinId="9" hidden="1"/>
    <cellStyle name="Followed Hyperlink" xfId="25879" builtinId="9" hidden="1"/>
    <cellStyle name="Followed Hyperlink" xfId="25881" builtinId="9" hidden="1"/>
    <cellStyle name="Followed Hyperlink" xfId="25883" builtinId="9" hidden="1"/>
    <cellStyle name="Followed Hyperlink" xfId="25885" builtinId="9" hidden="1"/>
    <cellStyle name="Followed Hyperlink" xfId="25887" builtinId="9" hidden="1"/>
    <cellStyle name="Followed Hyperlink" xfId="25889" builtinId="9" hidden="1"/>
    <cellStyle name="Followed Hyperlink" xfId="25891" builtinId="9" hidden="1"/>
    <cellStyle name="Followed Hyperlink" xfId="25893" builtinId="9" hidden="1"/>
    <cellStyle name="Followed Hyperlink" xfId="25895" builtinId="9" hidden="1"/>
    <cellStyle name="Followed Hyperlink" xfId="25897" builtinId="9" hidden="1"/>
    <cellStyle name="Followed Hyperlink" xfId="25899" builtinId="9" hidden="1"/>
    <cellStyle name="Followed Hyperlink" xfId="25901" builtinId="9" hidden="1"/>
    <cellStyle name="Followed Hyperlink" xfId="25903" builtinId="9" hidden="1"/>
    <cellStyle name="Followed Hyperlink" xfId="25905" builtinId="9" hidden="1"/>
    <cellStyle name="Followed Hyperlink" xfId="25907" builtinId="9" hidden="1"/>
    <cellStyle name="Followed Hyperlink" xfId="25909" builtinId="9" hidden="1"/>
    <cellStyle name="Followed Hyperlink" xfId="25911" builtinId="9" hidden="1"/>
    <cellStyle name="Followed Hyperlink" xfId="25913" builtinId="9" hidden="1"/>
    <cellStyle name="Followed Hyperlink" xfId="25915" builtinId="9" hidden="1"/>
    <cellStyle name="Followed Hyperlink" xfId="25917" builtinId="9" hidden="1"/>
    <cellStyle name="Followed Hyperlink" xfId="25919" builtinId="9" hidden="1"/>
    <cellStyle name="Followed Hyperlink" xfId="25921" builtinId="9" hidden="1"/>
    <cellStyle name="Followed Hyperlink" xfId="25923" builtinId="9" hidden="1"/>
    <cellStyle name="Followed Hyperlink" xfId="25925" builtinId="9" hidden="1"/>
    <cellStyle name="Followed Hyperlink" xfId="25927" builtinId="9" hidden="1"/>
    <cellStyle name="Followed Hyperlink" xfId="25929" builtinId="9" hidden="1"/>
    <cellStyle name="Followed Hyperlink" xfId="25931" builtinId="9" hidden="1"/>
    <cellStyle name="Followed Hyperlink" xfId="25933" builtinId="9" hidden="1"/>
    <cellStyle name="Followed Hyperlink" xfId="25935" builtinId="9" hidden="1"/>
    <cellStyle name="Followed Hyperlink" xfId="25937" builtinId="9" hidden="1"/>
    <cellStyle name="Followed Hyperlink" xfId="25939" builtinId="9" hidden="1"/>
    <cellStyle name="Followed Hyperlink" xfId="25941" builtinId="9" hidden="1"/>
    <cellStyle name="Followed Hyperlink" xfId="25943" builtinId="9" hidden="1"/>
    <cellStyle name="Followed Hyperlink" xfId="25945" builtinId="9" hidden="1"/>
    <cellStyle name="Followed Hyperlink" xfId="25947" builtinId="9" hidden="1"/>
    <cellStyle name="Followed Hyperlink" xfId="25949" builtinId="9" hidden="1"/>
    <cellStyle name="Followed Hyperlink" xfId="25951" builtinId="9" hidden="1"/>
    <cellStyle name="Followed Hyperlink" xfId="25953" builtinId="9" hidden="1"/>
    <cellStyle name="Followed Hyperlink" xfId="25955" builtinId="9" hidden="1"/>
    <cellStyle name="Followed Hyperlink" xfId="25957" builtinId="9" hidden="1"/>
    <cellStyle name="Followed Hyperlink" xfId="25959" builtinId="9" hidden="1"/>
    <cellStyle name="Followed Hyperlink" xfId="25961" builtinId="9" hidden="1"/>
    <cellStyle name="Followed Hyperlink" xfId="25963" builtinId="9" hidden="1"/>
    <cellStyle name="Followed Hyperlink" xfId="25965" builtinId="9" hidden="1"/>
    <cellStyle name="Followed Hyperlink" xfId="25967" builtinId="9" hidden="1"/>
    <cellStyle name="Followed Hyperlink" xfId="25969" builtinId="9" hidden="1"/>
    <cellStyle name="Followed Hyperlink" xfId="25971" builtinId="9" hidden="1"/>
    <cellStyle name="Followed Hyperlink" xfId="25973" builtinId="9" hidden="1"/>
    <cellStyle name="Followed Hyperlink" xfId="25975" builtinId="9" hidden="1"/>
    <cellStyle name="Followed Hyperlink" xfId="25977" builtinId="9" hidden="1"/>
    <cellStyle name="Followed Hyperlink" xfId="25979" builtinId="9" hidden="1"/>
    <cellStyle name="Followed Hyperlink" xfId="25981" builtinId="9" hidden="1"/>
    <cellStyle name="Followed Hyperlink" xfId="25983" builtinId="9" hidden="1"/>
    <cellStyle name="Followed Hyperlink" xfId="25985" builtinId="9" hidden="1"/>
    <cellStyle name="Followed Hyperlink" xfId="25987" builtinId="9" hidden="1"/>
    <cellStyle name="Followed Hyperlink" xfId="25989" builtinId="9" hidden="1"/>
    <cellStyle name="Followed Hyperlink" xfId="25991" builtinId="9" hidden="1"/>
    <cellStyle name="Followed Hyperlink" xfId="25993" builtinId="9" hidden="1"/>
    <cellStyle name="Followed Hyperlink" xfId="25995" builtinId="9" hidden="1"/>
    <cellStyle name="Followed Hyperlink" xfId="25997" builtinId="9" hidden="1"/>
    <cellStyle name="Followed Hyperlink" xfId="25999" builtinId="9" hidden="1"/>
    <cellStyle name="Followed Hyperlink" xfId="26001" builtinId="9" hidden="1"/>
    <cellStyle name="Followed Hyperlink" xfId="26003" builtinId="9" hidden="1"/>
    <cellStyle name="Followed Hyperlink" xfId="26005" builtinId="9" hidden="1"/>
    <cellStyle name="Followed Hyperlink" xfId="26007" builtinId="9" hidden="1"/>
    <cellStyle name="Followed Hyperlink" xfId="26009" builtinId="9" hidden="1"/>
    <cellStyle name="Followed Hyperlink" xfId="26011" builtinId="9" hidden="1"/>
    <cellStyle name="Followed Hyperlink" xfId="26013" builtinId="9" hidden="1"/>
    <cellStyle name="Followed Hyperlink" xfId="26015" builtinId="9" hidden="1"/>
    <cellStyle name="Followed Hyperlink" xfId="26017" builtinId="9" hidden="1"/>
    <cellStyle name="Followed Hyperlink" xfId="26019" builtinId="9" hidden="1"/>
    <cellStyle name="Followed Hyperlink" xfId="26021" builtinId="9" hidden="1"/>
    <cellStyle name="Followed Hyperlink" xfId="26023" builtinId="9" hidden="1"/>
    <cellStyle name="Followed Hyperlink" xfId="26025" builtinId="9" hidden="1"/>
    <cellStyle name="Followed Hyperlink" xfId="26027" builtinId="9" hidden="1"/>
    <cellStyle name="Followed Hyperlink" xfId="26029" builtinId="9" hidden="1"/>
    <cellStyle name="Followed Hyperlink" xfId="26031" builtinId="9" hidden="1"/>
    <cellStyle name="Followed Hyperlink" xfId="26033" builtinId="9" hidden="1"/>
    <cellStyle name="Followed Hyperlink" xfId="26035" builtinId="9" hidden="1"/>
    <cellStyle name="Followed Hyperlink" xfId="26037" builtinId="9" hidden="1"/>
    <cellStyle name="Followed Hyperlink" xfId="26039" builtinId="9" hidden="1"/>
    <cellStyle name="Followed Hyperlink" xfId="26041" builtinId="9" hidden="1"/>
    <cellStyle name="Followed Hyperlink" xfId="26043" builtinId="9" hidden="1"/>
    <cellStyle name="Followed Hyperlink" xfId="26045" builtinId="9" hidden="1"/>
    <cellStyle name="Followed Hyperlink" xfId="26047" builtinId="9" hidden="1"/>
    <cellStyle name="Followed Hyperlink" xfId="26049" builtinId="9" hidden="1"/>
    <cellStyle name="Followed Hyperlink" xfId="26051" builtinId="9" hidden="1"/>
    <cellStyle name="Followed Hyperlink" xfId="26053" builtinId="9" hidden="1"/>
    <cellStyle name="Followed Hyperlink" xfId="26055" builtinId="9" hidden="1"/>
    <cellStyle name="Followed Hyperlink" xfId="26057" builtinId="9" hidden="1"/>
    <cellStyle name="Followed Hyperlink" xfId="26059" builtinId="9" hidden="1"/>
    <cellStyle name="Followed Hyperlink" xfId="26061" builtinId="9" hidden="1"/>
    <cellStyle name="Followed Hyperlink" xfId="26063" builtinId="9" hidden="1"/>
    <cellStyle name="Followed Hyperlink" xfId="26065" builtinId="9" hidden="1"/>
    <cellStyle name="Followed Hyperlink" xfId="26067" builtinId="9" hidden="1"/>
    <cellStyle name="Followed Hyperlink" xfId="26069" builtinId="9" hidden="1"/>
    <cellStyle name="Followed Hyperlink" xfId="26071" builtinId="9" hidden="1"/>
    <cellStyle name="Followed Hyperlink" xfId="26073" builtinId="9" hidden="1"/>
    <cellStyle name="Followed Hyperlink" xfId="26075" builtinId="9" hidden="1"/>
    <cellStyle name="Followed Hyperlink" xfId="26077" builtinId="9" hidden="1"/>
    <cellStyle name="Followed Hyperlink" xfId="26079" builtinId="9" hidden="1"/>
    <cellStyle name="Followed Hyperlink" xfId="26081" builtinId="9" hidden="1"/>
    <cellStyle name="Followed Hyperlink" xfId="26083" builtinId="9" hidden="1"/>
    <cellStyle name="Followed Hyperlink" xfId="26085" builtinId="9" hidden="1"/>
    <cellStyle name="Followed Hyperlink" xfId="26087" builtinId="9" hidden="1"/>
    <cellStyle name="Followed Hyperlink" xfId="26089" builtinId="9" hidden="1"/>
    <cellStyle name="Followed Hyperlink" xfId="26091" builtinId="9" hidden="1"/>
    <cellStyle name="Followed Hyperlink" xfId="26093" builtinId="9" hidden="1"/>
    <cellStyle name="Followed Hyperlink" xfId="26095" builtinId="9" hidden="1"/>
    <cellStyle name="Followed Hyperlink" xfId="26097" builtinId="9" hidden="1"/>
    <cellStyle name="Followed Hyperlink" xfId="26099" builtinId="9" hidden="1"/>
    <cellStyle name="Followed Hyperlink" xfId="26101" builtinId="9" hidden="1"/>
    <cellStyle name="Followed Hyperlink" xfId="26103" builtinId="9" hidden="1"/>
    <cellStyle name="Followed Hyperlink" xfId="26105" builtinId="9" hidden="1"/>
    <cellStyle name="Followed Hyperlink" xfId="26107" builtinId="9" hidden="1"/>
    <cellStyle name="Followed Hyperlink" xfId="26109" builtinId="9" hidden="1"/>
    <cellStyle name="Followed Hyperlink" xfId="26111" builtinId="9" hidden="1"/>
    <cellStyle name="Followed Hyperlink" xfId="26113" builtinId="9" hidden="1"/>
    <cellStyle name="Followed Hyperlink" xfId="26115" builtinId="9" hidden="1"/>
    <cellStyle name="Followed Hyperlink" xfId="26117" builtinId="9" hidden="1"/>
    <cellStyle name="Followed Hyperlink" xfId="26119" builtinId="9" hidden="1"/>
    <cellStyle name="Followed Hyperlink" xfId="26121" builtinId="9" hidden="1"/>
    <cellStyle name="Followed Hyperlink" xfId="26123" builtinId="9" hidden="1"/>
    <cellStyle name="Followed Hyperlink" xfId="26125" builtinId="9" hidden="1"/>
    <cellStyle name="Followed Hyperlink" xfId="26127" builtinId="9" hidden="1"/>
    <cellStyle name="Followed Hyperlink" xfId="26129" builtinId="9" hidden="1"/>
    <cellStyle name="Followed Hyperlink" xfId="26131" builtinId="9" hidden="1"/>
    <cellStyle name="Followed Hyperlink" xfId="26133" builtinId="9" hidden="1"/>
    <cellStyle name="Followed Hyperlink" xfId="26135" builtinId="9" hidden="1"/>
    <cellStyle name="Followed Hyperlink" xfId="26137" builtinId="9" hidden="1"/>
    <cellStyle name="Followed Hyperlink" xfId="26139" builtinId="9" hidden="1"/>
    <cellStyle name="Followed Hyperlink" xfId="26141" builtinId="9" hidden="1"/>
    <cellStyle name="Followed Hyperlink" xfId="26143" builtinId="9" hidden="1"/>
    <cellStyle name="Followed Hyperlink" xfId="26145" builtinId="9" hidden="1"/>
    <cellStyle name="Followed Hyperlink" xfId="26147" builtinId="9" hidden="1"/>
    <cellStyle name="Followed Hyperlink" xfId="26149" builtinId="9" hidden="1"/>
    <cellStyle name="Followed Hyperlink" xfId="26151" builtinId="9" hidden="1"/>
    <cellStyle name="Followed Hyperlink" xfId="26153" builtinId="9" hidden="1"/>
    <cellStyle name="Followed Hyperlink" xfId="26155" builtinId="9" hidden="1"/>
    <cellStyle name="Followed Hyperlink" xfId="26157" builtinId="9" hidden="1"/>
    <cellStyle name="Followed Hyperlink" xfId="26159" builtinId="9" hidden="1"/>
    <cellStyle name="Followed Hyperlink" xfId="26161" builtinId="9" hidden="1"/>
    <cellStyle name="Followed Hyperlink" xfId="26163" builtinId="9" hidden="1"/>
    <cellStyle name="Followed Hyperlink" xfId="26165" builtinId="9" hidden="1"/>
    <cellStyle name="Followed Hyperlink" xfId="26167" builtinId="9" hidden="1"/>
    <cellStyle name="Followed Hyperlink" xfId="26169" builtinId="9" hidden="1"/>
    <cellStyle name="Followed Hyperlink" xfId="26171" builtinId="9" hidden="1"/>
    <cellStyle name="Followed Hyperlink" xfId="26173" builtinId="9" hidden="1"/>
    <cellStyle name="Followed Hyperlink" xfId="26175" builtinId="9" hidden="1"/>
    <cellStyle name="Followed Hyperlink" xfId="26177" builtinId="9" hidden="1"/>
    <cellStyle name="Followed Hyperlink" xfId="26179" builtinId="9" hidden="1"/>
    <cellStyle name="Followed Hyperlink" xfId="26181" builtinId="9" hidden="1"/>
    <cellStyle name="Followed Hyperlink" xfId="26185" builtinId="9" hidden="1"/>
    <cellStyle name="Followed Hyperlink" xfId="26187" builtinId="9" hidden="1"/>
    <cellStyle name="Followed Hyperlink" xfId="26189" builtinId="9" hidden="1"/>
    <cellStyle name="Followed Hyperlink" xfId="26191" builtinId="9" hidden="1"/>
    <cellStyle name="Followed Hyperlink" xfId="26193" builtinId="9" hidden="1"/>
    <cellStyle name="Followed Hyperlink" xfId="26195" builtinId="9" hidden="1"/>
    <cellStyle name="Followed Hyperlink" xfId="26197" builtinId="9" hidden="1"/>
    <cellStyle name="Followed Hyperlink" xfId="26199" builtinId="9" hidden="1"/>
    <cellStyle name="Followed Hyperlink" xfId="26201" builtinId="9" hidden="1"/>
    <cellStyle name="Followed Hyperlink" xfId="26203" builtinId="9" hidden="1"/>
    <cellStyle name="Followed Hyperlink" xfId="26205" builtinId="9" hidden="1"/>
    <cellStyle name="Followed Hyperlink" xfId="26207" builtinId="9" hidden="1"/>
    <cellStyle name="Followed Hyperlink" xfId="26209" builtinId="9" hidden="1"/>
    <cellStyle name="Followed Hyperlink" xfId="26211" builtinId="9" hidden="1"/>
    <cellStyle name="Followed Hyperlink" xfId="26213" builtinId="9" hidden="1"/>
    <cellStyle name="Followed Hyperlink" xfId="26215" builtinId="9" hidden="1"/>
    <cellStyle name="Followed Hyperlink" xfId="26217" builtinId="9" hidden="1"/>
    <cellStyle name="Followed Hyperlink" xfId="26219" builtinId="9" hidden="1"/>
    <cellStyle name="Followed Hyperlink" xfId="26221" builtinId="9" hidden="1"/>
    <cellStyle name="Followed Hyperlink" xfId="26223" builtinId="9" hidden="1"/>
    <cellStyle name="Followed Hyperlink" xfId="26225" builtinId="9" hidden="1"/>
    <cellStyle name="Followed Hyperlink" xfId="26227" builtinId="9" hidden="1"/>
    <cellStyle name="Followed Hyperlink" xfId="26229" builtinId="9" hidden="1"/>
    <cellStyle name="Followed Hyperlink" xfId="26231" builtinId="9" hidden="1"/>
    <cellStyle name="Followed Hyperlink" xfId="26233" builtinId="9" hidden="1"/>
    <cellStyle name="Followed Hyperlink" xfId="26235" builtinId="9" hidden="1"/>
    <cellStyle name="Followed Hyperlink" xfId="26237" builtinId="9" hidden="1"/>
    <cellStyle name="Followed Hyperlink" xfId="26239" builtinId="9" hidden="1"/>
    <cellStyle name="Followed Hyperlink" xfId="26241" builtinId="9" hidden="1"/>
    <cellStyle name="Followed Hyperlink" xfId="26243" builtinId="9" hidden="1"/>
    <cellStyle name="Followed Hyperlink" xfId="26245" builtinId="9" hidden="1"/>
    <cellStyle name="Followed Hyperlink" xfId="26247" builtinId="9" hidden="1"/>
    <cellStyle name="Followed Hyperlink" xfId="26249" builtinId="9" hidden="1"/>
    <cellStyle name="Followed Hyperlink" xfId="26251" builtinId="9" hidden="1"/>
    <cellStyle name="Followed Hyperlink" xfId="26253" builtinId="9" hidden="1"/>
    <cellStyle name="Followed Hyperlink" xfId="26255" builtinId="9" hidden="1"/>
    <cellStyle name="Followed Hyperlink" xfId="26257" builtinId="9" hidden="1"/>
    <cellStyle name="Followed Hyperlink" xfId="26259" builtinId="9" hidden="1"/>
    <cellStyle name="Followed Hyperlink" xfId="26261" builtinId="9" hidden="1"/>
    <cellStyle name="Followed Hyperlink" xfId="26263" builtinId="9" hidden="1"/>
    <cellStyle name="Followed Hyperlink" xfId="26265" builtinId="9" hidden="1"/>
    <cellStyle name="Followed Hyperlink" xfId="26267" builtinId="9" hidden="1"/>
    <cellStyle name="Followed Hyperlink" xfId="26269" builtinId="9" hidden="1"/>
    <cellStyle name="Followed Hyperlink" xfId="26271" builtinId="9" hidden="1"/>
    <cellStyle name="Followed Hyperlink" xfId="26273" builtinId="9" hidden="1"/>
    <cellStyle name="Followed Hyperlink" xfId="26275" builtinId="9" hidden="1"/>
    <cellStyle name="Followed Hyperlink" xfId="26277" builtinId="9" hidden="1"/>
    <cellStyle name="Followed Hyperlink" xfId="26279" builtinId="9" hidden="1"/>
    <cellStyle name="Followed Hyperlink" xfId="26281" builtinId="9" hidden="1"/>
    <cellStyle name="Followed Hyperlink" xfId="26283" builtinId="9" hidden="1"/>
    <cellStyle name="Followed Hyperlink" xfId="26285" builtinId="9" hidden="1"/>
    <cellStyle name="Followed Hyperlink" xfId="26287" builtinId="9" hidden="1"/>
    <cellStyle name="Followed Hyperlink" xfId="26289" builtinId="9" hidden="1"/>
    <cellStyle name="Followed Hyperlink" xfId="26292" builtinId="9" hidden="1"/>
    <cellStyle name="Followed Hyperlink" xfId="26294" builtinId="9" hidden="1"/>
    <cellStyle name="Followed Hyperlink" xfId="26296" builtinId="9" hidden="1"/>
    <cellStyle name="Followed Hyperlink" xfId="26298" builtinId="9" hidden="1"/>
    <cellStyle name="Followed Hyperlink" xfId="26300" builtinId="9" hidden="1"/>
    <cellStyle name="Followed Hyperlink" xfId="26302" builtinId="9" hidden="1"/>
    <cellStyle name="Followed Hyperlink" xfId="26304" builtinId="9" hidden="1"/>
    <cellStyle name="Followed Hyperlink" xfId="26306" builtinId="9" hidden="1"/>
    <cellStyle name="Followed Hyperlink" xfId="26308" builtinId="9" hidden="1"/>
    <cellStyle name="Followed Hyperlink" xfId="26310" builtinId="9" hidden="1"/>
    <cellStyle name="Followed Hyperlink" xfId="26312" builtinId="9" hidden="1"/>
    <cellStyle name="Followed Hyperlink" xfId="26314" builtinId="9" hidden="1"/>
    <cellStyle name="Followed Hyperlink" xfId="26316" builtinId="9" hidden="1"/>
    <cellStyle name="Followed Hyperlink" xfId="26318" builtinId="9" hidden="1"/>
    <cellStyle name="Followed Hyperlink" xfId="26320" builtinId="9" hidden="1"/>
    <cellStyle name="Followed Hyperlink" xfId="26322" builtinId="9" hidden="1"/>
    <cellStyle name="Followed Hyperlink" xfId="26324" builtinId="9" hidden="1"/>
    <cellStyle name="Followed Hyperlink" xfId="26326" builtinId="9" hidden="1"/>
    <cellStyle name="Followed Hyperlink" xfId="26328" builtinId="9" hidden="1"/>
    <cellStyle name="Followed Hyperlink" xfId="26330" builtinId="9" hidden="1"/>
    <cellStyle name="Followed Hyperlink" xfId="26332" builtinId="9" hidden="1"/>
    <cellStyle name="Followed Hyperlink" xfId="26334" builtinId="9" hidden="1"/>
    <cellStyle name="Followed Hyperlink" xfId="26336" builtinId="9" hidden="1"/>
    <cellStyle name="Followed Hyperlink" xfId="26338" builtinId="9" hidden="1"/>
    <cellStyle name="Followed Hyperlink" xfId="26340" builtinId="9" hidden="1"/>
    <cellStyle name="Followed Hyperlink" xfId="26342" builtinId="9" hidden="1"/>
    <cellStyle name="Followed Hyperlink" xfId="26344" builtinId="9" hidden="1"/>
    <cellStyle name="Followed Hyperlink" xfId="26346" builtinId="9" hidden="1"/>
    <cellStyle name="Followed Hyperlink" xfId="26348" builtinId="9" hidden="1"/>
    <cellStyle name="Followed Hyperlink" xfId="26350" builtinId="9" hidden="1"/>
    <cellStyle name="Followed Hyperlink" xfId="26352" builtinId="9" hidden="1"/>
    <cellStyle name="Followed Hyperlink" xfId="26354" builtinId="9" hidden="1"/>
    <cellStyle name="Followed Hyperlink" xfId="26356" builtinId="9" hidden="1"/>
    <cellStyle name="Followed Hyperlink" xfId="26358" builtinId="9" hidden="1"/>
    <cellStyle name="Followed Hyperlink" xfId="26360" builtinId="9" hidden="1"/>
    <cellStyle name="Followed Hyperlink" xfId="26361" builtinId="9" hidden="1"/>
    <cellStyle name="Followed Hyperlink" xfId="26362" builtinId="9" hidden="1"/>
    <cellStyle name="Followed Hyperlink" xfId="26363" builtinId="9" hidden="1"/>
    <cellStyle name="Followed Hyperlink" xfId="26364" builtinId="9" hidden="1"/>
    <cellStyle name="Followed Hyperlink" xfId="26365" builtinId="9" hidden="1"/>
    <cellStyle name="Followed Hyperlink" xfId="26366" builtinId="9" hidden="1"/>
    <cellStyle name="Followed Hyperlink" xfId="26367" builtinId="9" hidden="1"/>
    <cellStyle name="Followed Hyperlink" xfId="26368" builtinId="9" hidden="1"/>
    <cellStyle name="Followed Hyperlink" xfId="26369" builtinId="9" hidden="1"/>
    <cellStyle name="Followed Hyperlink" xfId="26370" builtinId="9" hidden="1"/>
    <cellStyle name="Followed Hyperlink" xfId="26371" builtinId="9" hidden="1"/>
    <cellStyle name="Followed Hyperlink" xfId="26372" builtinId="9" hidden="1"/>
    <cellStyle name="Followed Hyperlink" xfId="26373" builtinId="9" hidden="1"/>
    <cellStyle name="Followed Hyperlink" xfId="26374" builtinId="9" hidden="1"/>
    <cellStyle name="Followed Hyperlink" xfId="26375" builtinId="9" hidden="1"/>
    <cellStyle name="Followed Hyperlink" xfId="26376" builtinId="9" hidden="1"/>
    <cellStyle name="Followed Hyperlink" xfId="26377" builtinId="9" hidden="1"/>
    <cellStyle name="Followed Hyperlink" xfId="26378" builtinId="9" hidden="1"/>
    <cellStyle name="Followed Hyperlink" xfId="26379" builtinId="9" hidden="1"/>
    <cellStyle name="Followed Hyperlink" xfId="26380" builtinId="9" hidden="1"/>
    <cellStyle name="Followed Hyperlink" xfId="26381" builtinId="9" hidden="1"/>
    <cellStyle name="Followed Hyperlink" xfId="26382" builtinId="9" hidden="1"/>
    <cellStyle name="Followed Hyperlink" xfId="26383" builtinId="9" hidden="1"/>
    <cellStyle name="Followed Hyperlink" xfId="26384" builtinId="9" hidden="1"/>
    <cellStyle name="Followed Hyperlink" xfId="26385" builtinId="9" hidden="1"/>
    <cellStyle name="Followed Hyperlink" xfId="26386" builtinId="9" hidden="1"/>
    <cellStyle name="Followed Hyperlink" xfId="26387" builtinId="9" hidden="1"/>
    <cellStyle name="Followed Hyperlink" xfId="26388" builtinId="9" hidden="1"/>
    <cellStyle name="Followed Hyperlink" xfId="26389" builtinId="9" hidden="1"/>
    <cellStyle name="Followed Hyperlink" xfId="26390" builtinId="9" hidden="1"/>
    <cellStyle name="Followed Hyperlink" xfId="26391" builtinId="9" hidden="1"/>
    <cellStyle name="Followed Hyperlink" xfId="26392" builtinId="9" hidden="1"/>
    <cellStyle name="Followed Hyperlink" xfId="26393" builtinId="9" hidden="1"/>
    <cellStyle name="Followed Hyperlink" xfId="26394" builtinId="9" hidden="1"/>
    <cellStyle name="Followed Hyperlink" xfId="26395" builtinId="9" hidden="1"/>
    <cellStyle name="Followed Hyperlink" xfId="26396" builtinId="9" hidden="1"/>
    <cellStyle name="Followed Hyperlink" xfId="26397" builtinId="9" hidden="1"/>
    <cellStyle name="Followed Hyperlink" xfId="26398" builtinId="9" hidden="1"/>
    <cellStyle name="Followed Hyperlink" xfId="26399" builtinId="9" hidden="1"/>
    <cellStyle name="Followed Hyperlink" xfId="26400" builtinId="9" hidden="1"/>
    <cellStyle name="Followed Hyperlink" xfId="26401" builtinId="9" hidden="1"/>
    <cellStyle name="Followed Hyperlink" xfId="26402" builtinId="9" hidden="1"/>
    <cellStyle name="Followed Hyperlink" xfId="26403" builtinId="9" hidden="1"/>
    <cellStyle name="Followed Hyperlink" xfId="26404" builtinId="9" hidden="1"/>
    <cellStyle name="Followed Hyperlink" xfId="26405" builtinId="9" hidden="1"/>
    <cellStyle name="Followed Hyperlink" xfId="26406" builtinId="9" hidden="1"/>
    <cellStyle name="Followed Hyperlink" xfId="26407" builtinId="9" hidden="1"/>
    <cellStyle name="Followed Hyperlink" xfId="26408" builtinId="9" hidden="1"/>
    <cellStyle name="Followed Hyperlink" xfId="26409" builtinId="9" hidden="1"/>
    <cellStyle name="Followed Hyperlink" xfId="26410" builtinId="9" hidden="1"/>
    <cellStyle name="Followed Hyperlink" xfId="26411" builtinId="9" hidden="1"/>
    <cellStyle name="Followed Hyperlink" xfId="26412" builtinId="9" hidden="1"/>
    <cellStyle name="Followed Hyperlink" xfId="26413" builtinId="9" hidden="1"/>
    <cellStyle name="Followed Hyperlink" xfId="26414" builtinId="9" hidden="1"/>
    <cellStyle name="Followed Hyperlink" xfId="26415" builtinId="9" hidden="1"/>
    <cellStyle name="Followed Hyperlink" xfId="26416" builtinId="9" hidden="1"/>
    <cellStyle name="Followed Hyperlink" xfId="26417" builtinId="9" hidden="1"/>
    <cellStyle name="Followed Hyperlink" xfId="26418" builtinId="9" hidden="1"/>
    <cellStyle name="Followed Hyperlink" xfId="26419" builtinId="9" hidden="1"/>
    <cellStyle name="Followed Hyperlink" xfId="26420" builtinId="9" hidden="1"/>
    <cellStyle name="Followed Hyperlink" xfId="26421" builtinId="9" hidden="1"/>
    <cellStyle name="Followed Hyperlink" xfId="26422" builtinId="9" hidden="1"/>
    <cellStyle name="Followed Hyperlink" xfId="26423" builtinId="9" hidden="1"/>
    <cellStyle name="Followed Hyperlink" xfId="26424" builtinId="9" hidden="1"/>
    <cellStyle name="Followed Hyperlink" xfId="26425" builtinId="9" hidden="1"/>
    <cellStyle name="Followed Hyperlink" xfId="26426" builtinId="9" hidden="1"/>
    <cellStyle name="Followed Hyperlink" xfId="26427" builtinId="9" hidden="1"/>
    <cellStyle name="Followed Hyperlink" xfId="26428" builtinId="9" hidden="1"/>
    <cellStyle name="Followed Hyperlink" xfId="26429" builtinId="9" hidden="1"/>
    <cellStyle name="Followed Hyperlink" xfId="26430" builtinId="9" hidden="1"/>
    <cellStyle name="Followed Hyperlink" xfId="26431" builtinId="9" hidden="1"/>
    <cellStyle name="Followed Hyperlink" xfId="26432" builtinId="9" hidden="1"/>
    <cellStyle name="Followed Hyperlink" xfId="26433" builtinId="9" hidden="1"/>
    <cellStyle name="Followed Hyperlink" xfId="26434" builtinId="9" hidden="1"/>
    <cellStyle name="Followed Hyperlink" xfId="26435" builtinId="9" hidden="1"/>
    <cellStyle name="Followed Hyperlink" xfId="26436" builtinId="9" hidden="1"/>
    <cellStyle name="Followed Hyperlink" xfId="26437" builtinId="9" hidden="1"/>
    <cellStyle name="Followed Hyperlink" xfId="26438" builtinId="9" hidden="1"/>
    <cellStyle name="Followed Hyperlink" xfId="26439" builtinId="9" hidden="1"/>
    <cellStyle name="Followed Hyperlink" xfId="26440" builtinId="9" hidden="1"/>
    <cellStyle name="Followed Hyperlink" xfId="26441" builtinId="9" hidden="1"/>
    <cellStyle name="Followed Hyperlink" xfId="26442" builtinId="9" hidden="1"/>
    <cellStyle name="Followed Hyperlink" xfId="26443" builtinId="9" hidden="1"/>
    <cellStyle name="Followed Hyperlink" xfId="26444" builtinId="9" hidden="1"/>
    <cellStyle name="Followed Hyperlink" xfId="26445" builtinId="9" hidden="1"/>
    <cellStyle name="Followed Hyperlink" xfId="26446" builtinId="9" hidden="1"/>
    <cellStyle name="Followed Hyperlink" xfId="26447" builtinId="9" hidden="1"/>
    <cellStyle name="Followed Hyperlink" xfId="26448" builtinId="9" hidden="1"/>
    <cellStyle name="Followed Hyperlink" xfId="26449" builtinId="9" hidden="1"/>
    <cellStyle name="Followed Hyperlink" xfId="26450" builtinId="9" hidden="1"/>
    <cellStyle name="Followed Hyperlink" xfId="26451" builtinId="9" hidden="1"/>
    <cellStyle name="Followed Hyperlink" xfId="26452" builtinId="9" hidden="1"/>
    <cellStyle name="Followed Hyperlink" xfId="26453" builtinId="9" hidden="1"/>
    <cellStyle name="Followed Hyperlink" xfId="26454" builtinId="9" hidden="1"/>
    <cellStyle name="Followed Hyperlink" xfId="26455" builtinId="9" hidden="1"/>
    <cellStyle name="Followed Hyperlink" xfId="26456" builtinId="9" hidden="1"/>
    <cellStyle name="Followed Hyperlink" xfId="26457" builtinId="9" hidden="1"/>
    <cellStyle name="Followed Hyperlink" xfId="26458" builtinId="9" hidden="1"/>
    <cellStyle name="Followed Hyperlink" xfId="26459" builtinId="9" hidden="1"/>
    <cellStyle name="Followed Hyperlink" xfId="26460" builtinId="9" hidden="1"/>
    <cellStyle name="Followed Hyperlink" xfId="26461" builtinId="9" hidden="1"/>
    <cellStyle name="Followed Hyperlink" xfId="26462" builtinId="9" hidden="1"/>
    <cellStyle name="Followed Hyperlink" xfId="26463" builtinId="9" hidden="1"/>
    <cellStyle name="Followed Hyperlink" xfId="26464" builtinId="9" hidden="1"/>
    <cellStyle name="Followed Hyperlink" xfId="26465" builtinId="9" hidden="1"/>
    <cellStyle name="Followed Hyperlink" xfId="26466" builtinId="9" hidden="1"/>
    <cellStyle name="Followed Hyperlink" xfId="26467" builtinId="9" hidden="1"/>
    <cellStyle name="Followed Hyperlink" xfId="26468" builtinId="9" hidden="1"/>
    <cellStyle name="Followed Hyperlink" xfId="26469" builtinId="9" hidden="1"/>
    <cellStyle name="Followed Hyperlink" xfId="26470" builtinId="9" hidden="1"/>
    <cellStyle name="Followed Hyperlink" xfId="26471" builtinId="9" hidden="1"/>
    <cellStyle name="Followed Hyperlink" xfId="26472" builtinId="9" hidden="1"/>
    <cellStyle name="Followed Hyperlink" xfId="26473" builtinId="9" hidden="1"/>
    <cellStyle name="Followed Hyperlink" xfId="26474" builtinId="9" hidden="1"/>
    <cellStyle name="Followed Hyperlink" xfId="26475" builtinId="9" hidden="1"/>
    <cellStyle name="Followed Hyperlink" xfId="26476" builtinId="9" hidden="1"/>
    <cellStyle name="Followed Hyperlink" xfId="26477" builtinId="9" hidden="1"/>
    <cellStyle name="Followed Hyperlink" xfId="26478" builtinId="9" hidden="1"/>
    <cellStyle name="Followed Hyperlink" xfId="26479" builtinId="9" hidden="1"/>
    <cellStyle name="Followed Hyperlink" xfId="26480" builtinId="9" hidden="1"/>
    <cellStyle name="Followed Hyperlink" xfId="26481" builtinId="9" hidden="1"/>
    <cellStyle name="Followed Hyperlink" xfId="26482" builtinId="9" hidden="1"/>
    <cellStyle name="Followed Hyperlink" xfId="26483" builtinId="9" hidden="1"/>
    <cellStyle name="Followed Hyperlink" xfId="26484" builtinId="9" hidden="1"/>
    <cellStyle name="Followed Hyperlink" xfId="26485" builtinId="9" hidden="1"/>
    <cellStyle name="Followed Hyperlink" xfId="26486" builtinId="9" hidden="1"/>
    <cellStyle name="Followed Hyperlink" xfId="26487" builtinId="9" hidden="1"/>
    <cellStyle name="Followed Hyperlink" xfId="26488" builtinId="9" hidden="1"/>
    <cellStyle name="Followed Hyperlink" xfId="26489" builtinId="9" hidden="1"/>
    <cellStyle name="Followed Hyperlink" xfId="26490" builtinId="9" hidden="1"/>
    <cellStyle name="Followed Hyperlink" xfId="26491" builtinId="9" hidden="1"/>
    <cellStyle name="Followed Hyperlink" xfId="26492" builtinId="9" hidden="1"/>
    <cellStyle name="Followed Hyperlink" xfId="26493" builtinId="9" hidden="1"/>
    <cellStyle name="Followed Hyperlink" xfId="26494" builtinId="9" hidden="1"/>
    <cellStyle name="Followed Hyperlink" xfId="26495" builtinId="9" hidden="1"/>
    <cellStyle name="Followed Hyperlink" xfId="26496" builtinId="9" hidden="1"/>
    <cellStyle name="Followed Hyperlink" xfId="26497" builtinId="9" hidden="1"/>
    <cellStyle name="Followed Hyperlink" xfId="26498" builtinId="9" hidden="1"/>
    <cellStyle name="Followed Hyperlink" xfId="26499" builtinId="9" hidden="1"/>
    <cellStyle name="Followed Hyperlink" xfId="26500" builtinId="9" hidden="1"/>
    <cellStyle name="Followed Hyperlink" xfId="26501" builtinId="9" hidden="1"/>
    <cellStyle name="Followed Hyperlink" xfId="26502" builtinId="9" hidden="1"/>
    <cellStyle name="Followed Hyperlink" xfId="26503" builtinId="9" hidden="1"/>
    <cellStyle name="Followed Hyperlink" xfId="26504" builtinId="9" hidden="1"/>
    <cellStyle name="Followed Hyperlink" xfId="26505" builtinId="9" hidden="1"/>
    <cellStyle name="Followed Hyperlink" xfId="26506" builtinId="9" hidden="1"/>
    <cellStyle name="Followed Hyperlink" xfId="26507" builtinId="9" hidden="1"/>
    <cellStyle name="Followed Hyperlink" xfId="26508" builtinId="9" hidden="1"/>
    <cellStyle name="Followed Hyperlink" xfId="26509" builtinId="9" hidden="1"/>
    <cellStyle name="Followed Hyperlink" xfId="26510" builtinId="9" hidden="1"/>
    <cellStyle name="Followed Hyperlink" xfId="26511" builtinId="9" hidden="1"/>
    <cellStyle name="Followed Hyperlink" xfId="26512" builtinId="9" hidden="1"/>
    <cellStyle name="Followed Hyperlink" xfId="26513" builtinId="9" hidden="1"/>
    <cellStyle name="Followed Hyperlink" xfId="26514" builtinId="9" hidden="1"/>
    <cellStyle name="Followed Hyperlink" xfId="26515" builtinId="9" hidden="1"/>
    <cellStyle name="Followed Hyperlink" xfId="26516" builtinId="9" hidden="1"/>
    <cellStyle name="Followed Hyperlink" xfId="26517" builtinId="9" hidden="1"/>
    <cellStyle name="Followed Hyperlink" xfId="26518" builtinId="9" hidden="1"/>
    <cellStyle name="Followed Hyperlink" xfId="26519" builtinId="9" hidden="1"/>
    <cellStyle name="Followed Hyperlink" xfId="26520" builtinId="9" hidden="1"/>
    <cellStyle name="Followed Hyperlink" xfId="26521" builtinId="9" hidden="1"/>
    <cellStyle name="Followed Hyperlink" xfId="26522" builtinId="9" hidden="1"/>
    <cellStyle name="Followed Hyperlink" xfId="26523" builtinId="9" hidden="1"/>
    <cellStyle name="Followed Hyperlink" xfId="26524" builtinId="9" hidden="1"/>
    <cellStyle name="Followed Hyperlink" xfId="26526" builtinId="9" hidden="1"/>
    <cellStyle name="Followed Hyperlink" xfId="26528" builtinId="9" hidden="1"/>
    <cellStyle name="Followed Hyperlink" xfId="26530" builtinId="9" hidden="1"/>
    <cellStyle name="Followed Hyperlink" xfId="26532" builtinId="9" hidden="1"/>
    <cellStyle name="Followed Hyperlink" xfId="26534" builtinId="9" hidden="1"/>
    <cellStyle name="Followed Hyperlink" xfId="26536" builtinId="9" hidden="1"/>
    <cellStyle name="Followed Hyperlink" xfId="26538" builtinId="9" hidden="1"/>
    <cellStyle name="Followed Hyperlink" xfId="26540" builtinId="9" hidden="1"/>
    <cellStyle name="Followed Hyperlink" xfId="26542" builtinId="9" hidden="1"/>
    <cellStyle name="Followed Hyperlink" xfId="26544" builtinId="9" hidden="1"/>
    <cellStyle name="Followed Hyperlink" xfId="26546" builtinId="9" hidden="1"/>
    <cellStyle name="Followed Hyperlink" xfId="26548" builtinId="9" hidden="1"/>
    <cellStyle name="Followed Hyperlink" xfId="26550" builtinId="9" hidden="1"/>
    <cellStyle name="Followed Hyperlink" xfId="26552" builtinId="9" hidden="1"/>
    <cellStyle name="Followed Hyperlink" xfId="26554" builtinId="9" hidden="1"/>
    <cellStyle name="Followed Hyperlink" xfId="26556" builtinId="9" hidden="1"/>
    <cellStyle name="Followed Hyperlink" xfId="26558" builtinId="9" hidden="1"/>
    <cellStyle name="Followed Hyperlink" xfId="26560" builtinId="9" hidden="1"/>
    <cellStyle name="Followed Hyperlink" xfId="26562" builtinId="9" hidden="1"/>
    <cellStyle name="Followed Hyperlink" xfId="26564" builtinId="9" hidden="1"/>
    <cellStyle name="Followed Hyperlink" xfId="26566" builtinId="9" hidden="1"/>
    <cellStyle name="Followed Hyperlink" xfId="26568" builtinId="9" hidden="1"/>
    <cellStyle name="Followed Hyperlink" xfId="26570" builtinId="9" hidden="1"/>
    <cellStyle name="Followed Hyperlink" xfId="26572" builtinId="9" hidden="1"/>
    <cellStyle name="Followed Hyperlink" xfId="26574" builtinId="9" hidden="1"/>
    <cellStyle name="Followed Hyperlink" xfId="26576" builtinId="9" hidden="1"/>
    <cellStyle name="Followed Hyperlink" xfId="26578" builtinId="9" hidden="1"/>
    <cellStyle name="Followed Hyperlink" xfId="26580" builtinId="9" hidden="1"/>
    <cellStyle name="Followed Hyperlink" xfId="26582" builtinId="9" hidden="1"/>
    <cellStyle name="Followed Hyperlink" xfId="26584" builtinId="9" hidden="1"/>
    <cellStyle name="Followed Hyperlink" xfId="26586" builtinId="9" hidden="1"/>
    <cellStyle name="Followed Hyperlink" xfId="26588" builtinId="9" hidden="1"/>
    <cellStyle name="Followed Hyperlink" xfId="26590" builtinId="9" hidden="1"/>
    <cellStyle name="Followed Hyperlink" xfId="26592" builtinId="9" hidden="1"/>
    <cellStyle name="Followed Hyperlink" xfId="26594" builtinId="9" hidden="1"/>
    <cellStyle name="Followed Hyperlink" xfId="26596" builtinId="9" hidden="1"/>
    <cellStyle name="Followed Hyperlink" xfId="26598" builtinId="9" hidden="1"/>
    <cellStyle name="Followed Hyperlink" xfId="26600" builtinId="9" hidden="1"/>
    <cellStyle name="Followed Hyperlink" xfId="26602" builtinId="9" hidden="1"/>
    <cellStyle name="Followed Hyperlink" xfId="26604" builtinId="9" hidden="1"/>
    <cellStyle name="Followed Hyperlink" xfId="26606" builtinId="9" hidden="1"/>
    <cellStyle name="Followed Hyperlink" xfId="26608" builtinId="9" hidden="1"/>
    <cellStyle name="Followed Hyperlink" xfId="26610" builtinId="9" hidden="1"/>
    <cellStyle name="Followed Hyperlink" xfId="26612" builtinId="9" hidden="1"/>
    <cellStyle name="Followed Hyperlink" xfId="26614" builtinId="9" hidden="1"/>
    <cellStyle name="Followed Hyperlink" xfId="26616" builtinId="9" hidden="1"/>
    <cellStyle name="Followed Hyperlink" xfId="26618" builtinId="9" hidden="1"/>
    <cellStyle name="Followed Hyperlink" xfId="26620" builtinId="9" hidden="1"/>
    <cellStyle name="Followed Hyperlink" xfId="26622" builtinId="9" hidden="1"/>
    <cellStyle name="Followed Hyperlink" xfId="26624" builtinId="9" hidden="1"/>
    <cellStyle name="Followed Hyperlink" xfId="26626" builtinId="9" hidden="1"/>
    <cellStyle name="Followed Hyperlink" xfId="26628" builtinId="9" hidden="1"/>
    <cellStyle name="Followed Hyperlink" xfId="26630" builtinId="9" hidden="1"/>
    <cellStyle name="Followed Hyperlink" xfId="26632" builtinId="9" hidden="1"/>
    <cellStyle name="Followed Hyperlink" xfId="26634" builtinId="9" hidden="1"/>
    <cellStyle name="Followed Hyperlink" xfId="26636" builtinId="9" hidden="1"/>
    <cellStyle name="Followed Hyperlink" xfId="26638" builtinId="9" hidden="1"/>
    <cellStyle name="Followed Hyperlink" xfId="26640" builtinId="9" hidden="1"/>
    <cellStyle name="Followed Hyperlink" xfId="26642" builtinId="9" hidden="1"/>
    <cellStyle name="Followed Hyperlink" xfId="26644" builtinId="9" hidden="1"/>
    <cellStyle name="Followed Hyperlink" xfId="26646" builtinId="9" hidden="1"/>
    <cellStyle name="Followed Hyperlink" xfId="26648" builtinId="9" hidden="1"/>
    <cellStyle name="Followed Hyperlink" xfId="26650" builtinId="9" hidden="1"/>
    <cellStyle name="Followed Hyperlink" xfId="26652" builtinId="9" hidden="1"/>
    <cellStyle name="Followed Hyperlink" xfId="26654" builtinId="9" hidden="1"/>
    <cellStyle name="Followed Hyperlink" xfId="26656" builtinId="9" hidden="1"/>
    <cellStyle name="Followed Hyperlink" xfId="26658" builtinId="9" hidden="1"/>
    <cellStyle name="Followed Hyperlink" xfId="26660" builtinId="9" hidden="1"/>
    <cellStyle name="Followed Hyperlink" xfId="26662" builtinId="9" hidden="1"/>
    <cellStyle name="Followed Hyperlink" xfId="26664" builtinId="9" hidden="1"/>
    <cellStyle name="Followed Hyperlink" xfId="26666" builtinId="9" hidden="1"/>
    <cellStyle name="Followed Hyperlink" xfId="26668" builtinId="9" hidden="1"/>
    <cellStyle name="Followed Hyperlink" xfId="26670" builtinId="9" hidden="1"/>
    <cellStyle name="Followed Hyperlink" xfId="26672" builtinId="9" hidden="1"/>
    <cellStyle name="Followed Hyperlink" xfId="26674" builtinId="9" hidden="1"/>
    <cellStyle name="Followed Hyperlink" xfId="26676" builtinId="9" hidden="1"/>
    <cellStyle name="Followed Hyperlink" xfId="26678" builtinId="9" hidden="1"/>
    <cellStyle name="Followed Hyperlink" xfId="26680" builtinId="9" hidden="1"/>
    <cellStyle name="Followed Hyperlink" xfId="26682" builtinId="9" hidden="1"/>
    <cellStyle name="Followed Hyperlink" xfId="26684" builtinId="9" hidden="1"/>
    <cellStyle name="Followed Hyperlink" xfId="26686" builtinId="9" hidden="1"/>
    <cellStyle name="Followed Hyperlink" xfId="26688" builtinId="9" hidden="1"/>
    <cellStyle name="Followed Hyperlink" xfId="26690" builtinId="9" hidden="1"/>
    <cellStyle name="Followed Hyperlink" xfId="26692" builtinId="9" hidden="1"/>
    <cellStyle name="Followed Hyperlink" xfId="26694" builtinId="9" hidden="1"/>
    <cellStyle name="Followed Hyperlink" xfId="26696" builtinId="9" hidden="1"/>
    <cellStyle name="Followed Hyperlink" xfId="26698" builtinId="9" hidden="1"/>
    <cellStyle name="Followed Hyperlink" xfId="26700" builtinId="9" hidden="1"/>
    <cellStyle name="Followed Hyperlink" xfId="26702" builtinId="9" hidden="1"/>
    <cellStyle name="Followed Hyperlink" xfId="26704" builtinId="9" hidden="1"/>
    <cellStyle name="Followed Hyperlink" xfId="26706" builtinId="9" hidden="1"/>
    <cellStyle name="Followed Hyperlink" xfId="26708" builtinId="9" hidden="1"/>
    <cellStyle name="Followed Hyperlink" xfId="26710" builtinId="9" hidden="1"/>
    <cellStyle name="Followed Hyperlink" xfId="26712" builtinId="9" hidden="1"/>
    <cellStyle name="Followed Hyperlink" xfId="26714" builtinId="9" hidden="1"/>
    <cellStyle name="Followed Hyperlink" xfId="26716" builtinId="9" hidden="1"/>
    <cellStyle name="Followed Hyperlink" xfId="26718" builtinId="9" hidden="1"/>
    <cellStyle name="Followed Hyperlink" xfId="26720" builtinId="9" hidden="1"/>
    <cellStyle name="Followed Hyperlink" xfId="26722" builtinId="9" hidden="1"/>
    <cellStyle name="Followed Hyperlink" xfId="26724" builtinId="9" hidden="1"/>
    <cellStyle name="Followed Hyperlink" xfId="26726" builtinId="9" hidden="1"/>
    <cellStyle name="Followed Hyperlink" xfId="26728" builtinId="9" hidden="1"/>
    <cellStyle name="Followed Hyperlink" xfId="26730" builtinId="9" hidden="1"/>
    <cellStyle name="Followed Hyperlink" xfId="26732" builtinId="9" hidden="1"/>
    <cellStyle name="Followed Hyperlink" xfId="26734" builtinId="9" hidden="1"/>
    <cellStyle name="Followed Hyperlink" xfId="26736" builtinId="9" hidden="1"/>
    <cellStyle name="Followed Hyperlink" xfId="26738" builtinId="9" hidden="1"/>
    <cellStyle name="Followed Hyperlink" xfId="26740" builtinId="9" hidden="1"/>
    <cellStyle name="Followed Hyperlink" xfId="26742" builtinId="9" hidden="1"/>
    <cellStyle name="Followed Hyperlink" xfId="26744" builtinId="9" hidden="1"/>
    <cellStyle name="Followed Hyperlink" xfId="26746" builtinId="9" hidden="1"/>
    <cellStyle name="Followed Hyperlink" xfId="26748" builtinId="9" hidden="1"/>
    <cellStyle name="Followed Hyperlink" xfId="26750" builtinId="9" hidden="1"/>
    <cellStyle name="Followed Hyperlink" xfId="26752" builtinId="9" hidden="1"/>
    <cellStyle name="Followed Hyperlink" xfId="26754" builtinId="9" hidden="1"/>
    <cellStyle name="Followed Hyperlink" xfId="26756" builtinId="9" hidden="1"/>
    <cellStyle name="Followed Hyperlink" xfId="26758" builtinId="9" hidden="1"/>
    <cellStyle name="Followed Hyperlink" xfId="26760" builtinId="9" hidden="1"/>
    <cellStyle name="Followed Hyperlink" xfId="26762" builtinId="9" hidden="1"/>
    <cellStyle name="Followed Hyperlink" xfId="26764" builtinId="9" hidden="1"/>
    <cellStyle name="Followed Hyperlink" xfId="26766" builtinId="9" hidden="1"/>
    <cellStyle name="Followed Hyperlink" xfId="26768" builtinId="9" hidden="1"/>
    <cellStyle name="Followed Hyperlink" xfId="26770" builtinId="9" hidden="1"/>
    <cellStyle name="Followed Hyperlink" xfId="26772" builtinId="9" hidden="1"/>
    <cellStyle name="Followed Hyperlink" xfId="26774" builtinId="9" hidden="1"/>
    <cellStyle name="Followed Hyperlink" xfId="26776" builtinId="9" hidden="1"/>
    <cellStyle name="Followed Hyperlink" xfId="26778" builtinId="9" hidden="1"/>
    <cellStyle name="Followed Hyperlink" xfId="26780" builtinId="9" hidden="1"/>
    <cellStyle name="Followed Hyperlink" xfId="26782" builtinId="9" hidden="1"/>
    <cellStyle name="Followed Hyperlink" xfId="26784" builtinId="9" hidden="1"/>
    <cellStyle name="Followed Hyperlink" xfId="26786" builtinId="9" hidden="1"/>
    <cellStyle name="Followed Hyperlink" xfId="26788" builtinId="9" hidden="1"/>
    <cellStyle name="Followed Hyperlink" xfId="26790" builtinId="9" hidden="1"/>
    <cellStyle name="Followed Hyperlink" xfId="26792" builtinId="9" hidden="1"/>
    <cellStyle name="Followed Hyperlink" xfId="26794" builtinId="9" hidden="1"/>
    <cellStyle name="Followed Hyperlink" xfId="26796" builtinId="9" hidden="1"/>
    <cellStyle name="Followed Hyperlink" xfId="26798" builtinId="9" hidden="1"/>
    <cellStyle name="Followed Hyperlink" xfId="26800" builtinId="9" hidden="1"/>
    <cellStyle name="Followed Hyperlink" xfId="26802" builtinId="9" hidden="1"/>
    <cellStyle name="Followed Hyperlink" xfId="26804" builtinId="9" hidden="1"/>
    <cellStyle name="Followed Hyperlink" xfId="26806" builtinId="9" hidden="1"/>
    <cellStyle name="Followed Hyperlink" xfId="26808" builtinId="9" hidden="1"/>
    <cellStyle name="Followed Hyperlink" xfId="26810" builtinId="9" hidden="1"/>
    <cellStyle name="Followed Hyperlink" xfId="26812" builtinId="9" hidden="1"/>
    <cellStyle name="Followed Hyperlink" xfId="26814" builtinId="9" hidden="1"/>
    <cellStyle name="Followed Hyperlink" xfId="26816" builtinId="9" hidden="1"/>
    <cellStyle name="Followed Hyperlink" xfId="26818" builtinId="9" hidden="1"/>
    <cellStyle name="Followed Hyperlink" xfId="26820" builtinId="9" hidden="1"/>
    <cellStyle name="Followed Hyperlink" xfId="26822" builtinId="9" hidden="1"/>
    <cellStyle name="Followed Hyperlink" xfId="26824" builtinId="9" hidden="1"/>
    <cellStyle name="Followed Hyperlink" xfId="26826" builtinId="9" hidden="1"/>
    <cellStyle name="Followed Hyperlink" xfId="26828" builtinId="9" hidden="1"/>
    <cellStyle name="Followed Hyperlink" xfId="26830" builtinId="9" hidden="1"/>
    <cellStyle name="Followed Hyperlink" xfId="26832" builtinId="9" hidden="1"/>
    <cellStyle name="Followed Hyperlink" xfId="26834" builtinId="9" hidden="1"/>
    <cellStyle name="Followed Hyperlink" xfId="26836" builtinId="9" hidden="1"/>
    <cellStyle name="Followed Hyperlink" xfId="26838" builtinId="9" hidden="1"/>
    <cellStyle name="Followed Hyperlink" xfId="26840" builtinId="9" hidden="1"/>
    <cellStyle name="Followed Hyperlink" xfId="26842" builtinId="9" hidden="1"/>
    <cellStyle name="Followed Hyperlink" xfId="26844" builtinId="9" hidden="1"/>
    <cellStyle name="Followed Hyperlink" xfId="26846" builtinId="9" hidden="1"/>
    <cellStyle name="Followed Hyperlink" xfId="26848" builtinId="9" hidden="1"/>
    <cellStyle name="Followed Hyperlink" xfId="26850" builtinId="9" hidden="1"/>
    <cellStyle name="Followed Hyperlink" xfId="26852" builtinId="9" hidden="1"/>
    <cellStyle name="Followed Hyperlink" xfId="26854" builtinId="9" hidden="1"/>
    <cellStyle name="Followed Hyperlink" xfId="26856" builtinId="9" hidden="1"/>
    <cellStyle name="Followed Hyperlink" xfId="26858" builtinId="9" hidden="1"/>
    <cellStyle name="Followed Hyperlink" xfId="26860" builtinId="9" hidden="1"/>
    <cellStyle name="Followed Hyperlink" xfId="26862" builtinId="9" hidden="1"/>
    <cellStyle name="Followed Hyperlink" xfId="26864" builtinId="9" hidden="1"/>
    <cellStyle name="Followed Hyperlink" xfId="26866" builtinId="9" hidden="1"/>
    <cellStyle name="Followed Hyperlink" xfId="26868" builtinId="9" hidden="1"/>
    <cellStyle name="Followed Hyperlink" xfId="26870" builtinId="9" hidden="1"/>
    <cellStyle name="Followed Hyperlink" xfId="26872" builtinId="9" hidden="1"/>
    <cellStyle name="Followed Hyperlink" xfId="26874" builtinId="9" hidden="1"/>
    <cellStyle name="Followed Hyperlink" xfId="26876" builtinId="9" hidden="1"/>
    <cellStyle name="Followed Hyperlink" xfId="26878" builtinId="9" hidden="1"/>
    <cellStyle name="Followed Hyperlink" xfId="26880" builtinId="9" hidden="1"/>
    <cellStyle name="Followed Hyperlink" xfId="26882" builtinId="9" hidden="1"/>
    <cellStyle name="Followed Hyperlink" xfId="26884" builtinId="9" hidden="1"/>
    <cellStyle name="Followed Hyperlink" xfId="26886" builtinId="9" hidden="1"/>
    <cellStyle name="Followed Hyperlink" xfId="26888" builtinId="9" hidden="1"/>
    <cellStyle name="Followed Hyperlink" xfId="26890" builtinId="9" hidden="1"/>
    <cellStyle name="Followed Hyperlink" xfId="26892" builtinId="9" hidden="1"/>
    <cellStyle name="Followed Hyperlink" xfId="26894" builtinId="9" hidden="1"/>
    <cellStyle name="Followed Hyperlink" xfId="26896" builtinId="9" hidden="1"/>
    <cellStyle name="Followed Hyperlink" xfId="26898" builtinId="9" hidden="1"/>
    <cellStyle name="Followed Hyperlink" xfId="26900" builtinId="9" hidden="1"/>
    <cellStyle name="Followed Hyperlink" xfId="26902" builtinId="9" hidden="1"/>
    <cellStyle name="Followed Hyperlink" xfId="26904" builtinId="9" hidden="1"/>
    <cellStyle name="Followed Hyperlink" xfId="26906" builtinId="9" hidden="1"/>
    <cellStyle name="Followed Hyperlink" xfId="26908" builtinId="9" hidden="1"/>
    <cellStyle name="Followed Hyperlink" xfId="26910" builtinId="9" hidden="1"/>
    <cellStyle name="Followed Hyperlink" xfId="26912" builtinId="9" hidden="1"/>
    <cellStyle name="Followed Hyperlink" xfId="26914" builtinId="9" hidden="1"/>
    <cellStyle name="Followed Hyperlink" xfId="26916" builtinId="9" hidden="1"/>
    <cellStyle name="Followed Hyperlink" xfId="26918" builtinId="9" hidden="1"/>
    <cellStyle name="Followed Hyperlink" xfId="26920" builtinId="9" hidden="1"/>
    <cellStyle name="Followed Hyperlink" xfId="26922" builtinId="9" hidden="1"/>
    <cellStyle name="Followed Hyperlink" xfId="26924" builtinId="9" hidden="1"/>
    <cellStyle name="Followed Hyperlink" xfId="26926" builtinId="9" hidden="1"/>
    <cellStyle name="Followed Hyperlink" xfId="26928" builtinId="9" hidden="1"/>
    <cellStyle name="Followed Hyperlink" xfId="26930" builtinId="9" hidden="1"/>
    <cellStyle name="Followed Hyperlink" xfId="26932" builtinId="9" hidden="1"/>
    <cellStyle name="Followed Hyperlink" xfId="26934" builtinId="9" hidden="1"/>
    <cellStyle name="Followed Hyperlink" xfId="26936" builtinId="9" hidden="1"/>
    <cellStyle name="Followed Hyperlink" xfId="26938" builtinId="9" hidden="1"/>
    <cellStyle name="Followed Hyperlink" xfId="26940" builtinId="9" hidden="1"/>
    <cellStyle name="Followed Hyperlink" xfId="26942" builtinId="9" hidden="1"/>
    <cellStyle name="Followed Hyperlink" xfId="26944" builtinId="9" hidden="1"/>
    <cellStyle name="Followed Hyperlink" xfId="26946" builtinId="9" hidden="1"/>
    <cellStyle name="Followed Hyperlink" xfId="26948" builtinId="9" hidden="1"/>
    <cellStyle name="Followed Hyperlink" xfId="26950" builtinId="9" hidden="1"/>
    <cellStyle name="Followed Hyperlink" xfId="26952" builtinId="9" hidden="1"/>
    <cellStyle name="Followed Hyperlink" xfId="26954" builtinId="9" hidden="1"/>
    <cellStyle name="Followed Hyperlink" xfId="26956" builtinId="9" hidden="1"/>
    <cellStyle name="Followed Hyperlink" xfId="26958" builtinId="9" hidden="1"/>
    <cellStyle name="Followed Hyperlink" xfId="26960" builtinId="9" hidden="1"/>
    <cellStyle name="Followed Hyperlink" xfId="26962" builtinId="9" hidden="1"/>
    <cellStyle name="Followed Hyperlink" xfId="26964" builtinId="9" hidden="1"/>
    <cellStyle name="Followed Hyperlink" xfId="26966" builtinId="9" hidden="1"/>
    <cellStyle name="Followed Hyperlink" xfId="26968" builtinId="9" hidden="1"/>
    <cellStyle name="Followed Hyperlink" xfId="26970" builtinId="9" hidden="1"/>
    <cellStyle name="Followed Hyperlink" xfId="26972" builtinId="9" hidden="1"/>
    <cellStyle name="Followed Hyperlink" xfId="26974" builtinId="9" hidden="1"/>
    <cellStyle name="Followed Hyperlink" xfId="26976" builtinId="9" hidden="1"/>
    <cellStyle name="Followed Hyperlink" xfId="26978" builtinId="9" hidden="1"/>
    <cellStyle name="Followed Hyperlink" xfId="26980" builtinId="9" hidden="1"/>
    <cellStyle name="Followed Hyperlink" xfId="26982" builtinId="9" hidden="1"/>
    <cellStyle name="Followed Hyperlink" xfId="26984" builtinId="9" hidden="1"/>
    <cellStyle name="Followed Hyperlink" xfId="26986" builtinId="9" hidden="1"/>
    <cellStyle name="Followed Hyperlink" xfId="26988" builtinId="9" hidden="1"/>
    <cellStyle name="Followed Hyperlink" xfId="26990" builtinId="9" hidden="1"/>
    <cellStyle name="Followed Hyperlink" xfId="26992" builtinId="9" hidden="1"/>
    <cellStyle name="Followed Hyperlink" xfId="26994" builtinId="9" hidden="1"/>
    <cellStyle name="Followed Hyperlink" xfId="26996" builtinId="9" hidden="1"/>
    <cellStyle name="Followed Hyperlink" xfId="26998" builtinId="9" hidden="1"/>
    <cellStyle name="Followed Hyperlink" xfId="27000" builtinId="9" hidden="1"/>
    <cellStyle name="Followed Hyperlink" xfId="27002" builtinId="9" hidden="1"/>
    <cellStyle name="Followed Hyperlink" xfId="27004" builtinId="9" hidden="1"/>
    <cellStyle name="Followed Hyperlink" xfId="27006" builtinId="9" hidden="1"/>
    <cellStyle name="Followed Hyperlink" xfId="27008" builtinId="9" hidden="1"/>
    <cellStyle name="Followed Hyperlink" xfId="27010" builtinId="9" hidden="1"/>
    <cellStyle name="Followed Hyperlink" xfId="27012" builtinId="9" hidden="1"/>
    <cellStyle name="Followed Hyperlink" xfId="27014" builtinId="9" hidden="1"/>
    <cellStyle name="Followed Hyperlink" xfId="27016" builtinId="9" hidden="1"/>
    <cellStyle name="Followed Hyperlink" xfId="27018" builtinId="9" hidden="1"/>
    <cellStyle name="Followed Hyperlink" xfId="27020" builtinId="9" hidden="1"/>
    <cellStyle name="Followed Hyperlink" xfId="27022" builtinId="9" hidden="1"/>
    <cellStyle name="Followed Hyperlink" xfId="27024" builtinId="9" hidden="1"/>
    <cellStyle name="Followed Hyperlink" xfId="27026" builtinId="9" hidden="1"/>
    <cellStyle name="Followed Hyperlink" xfId="27028" builtinId="9" hidden="1"/>
    <cellStyle name="Followed Hyperlink" xfId="27030" builtinId="9" hidden="1"/>
    <cellStyle name="Followed Hyperlink" xfId="27032" builtinId="9" hidden="1"/>
    <cellStyle name="Followed Hyperlink" xfId="27034" builtinId="9" hidden="1"/>
    <cellStyle name="Followed Hyperlink" xfId="27036" builtinId="9" hidden="1"/>
    <cellStyle name="Followed Hyperlink" xfId="27038" builtinId="9" hidden="1"/>
    <cellStyle name="Followed Hyperlink" xfId="27040" builtinId="9" hidden="1"/>
    <cellStyle name="Followed Hyperlink" xfId="27042" builtinId="9" hidden="1"/>
    <cellStyle name="Followed Hyperlink" xfId="27044" builtinId="9" hidden="1"/>
    <cellStyle name="Followed Hyperlink" xfId="27046" builtinId="9" hidden="1"/>
    <cellStyle name="Followed Hyperlink" xfId="27048" builtinId="9" hidden="1"/>
    <cellStyle name="Followed Hyperlink" xfId="27050" builtinId="9" hidden="1"/>
    <cellStyle name="Followed Hyperlink" xfId="27052" builtinId="9" hidden="1"/>
    <cellStyle name="Followed Hyperlink" xfId="27054" builtinId="9" hidden="1"/>
    <cellStyle name="Followed Hyperlink" xfId="27056" builtinId="9" hidden="1"/>
    <cellStyle name="Followed Hyperlink" xfId="27058" builtinId="9" hidden="1"/>
    <cellStyle name="Followed Hyperlink" xfId="27060" builtinId="9" hidden="1"/>
    <cellStyle name="Followed Hyperlink" xfId="27062" builtinId="9" hidden="1"/>
    <cellStyle name="Followed Hyperlink" xfId="27064" builtinId="9" hidden="1"/>
    <cellStyle name="Followed Hyperlink" xfId="27066" builtinId="9" hidden="1"/>
    <cellStyle name="Followed Hyperlink" xfId="27068" builtinId="9" hidden="1"/>
    <cellStyle name="Followed Hyperlink" xfId="27070" builtinId="9" hidden="1"/>
    <cellStyle name="Followed Hyperlink" xfId="27072" builtinId="9" hidden="1"/>
    <cellStyle name="Followed Hyperlink" xfId="27074" builtinId="9" hidden="1"/>
    <cellStyle name="Followed Hyperlink" xfId="27076" builtinId="9" hidden="1"/>
    <cellStyle name="Followed Hyperlink" xfId="27078" builtinId="9" hidden="1"/>
    <cellStyle name="Followed Hyperlink" xfId="27080" builtinId="9" hidden="1"/>
    <cellStyle name="Followed Hyperlink" xfId="27082" builtinId="9" hidden="1"/>
    <cellStyle name="Followed Hyperlink" xfId="27084" builtinId="9" hidden="1"/>
    <cellStyle name="Followed Hyperlink" xfId="27086" builtinId="9" hidden="1"/>
    <cellStyle name="Followed Hyperlink" xfId="27088" builtinId="9" hidden="1"/>
    <cellStyle name="Followed Hyperlink" xfId="27090" builtinId="9" hidden="1"/>
    <cellStyle name="Followed Hyperlink" xfId="27092" builtinId="9" hidden="1"/>
    <cellStyle name="Followed Hyperlink" xfId="27094" builtinId="9" hidden="1"/>
    <cellStyle name="Followed Hyperlink" xfId="27096" builtinId="9" hidden="1"/>
    <cellStyle name="Followed Hyperlink" xfId="27098" builtinId="9" hidden="1"/>
    <cellStyle name="Followed Hyperlink" xfId="27100" builtinId="9" hidden="1"/>
    <cellStyle name="Followed Hyperlink" xfId="27102" builtinId="9" hidden="1"/>
    <cellStyle name="Followed Hyperlink" xfId="27104" builtinId="9" hidden="1"/>
    <cellStyle name="Followed Hyperlink" xfId="27106" builtinId="9" hidden="1"/>
    <cellStyle name="Followed Hyperlink" xfId="27108" builtinId="9" hidden="1"/>
    <cellStyle name="Followed Hyperlink" xfId="27110" builtinId="9" hidden="1"/>
    <cellStyle name="Followed Hyperlink" xfId="27112" builtinId="9" hidden="1"/>
    <cellStyle name="Followed Hyperlink" xfId="27114" builtinId="9" hidden="1"/>
    <cellStyle name="Followed Hyperlink" xfId="27116" builtinId="9" hidden="1"/>
    <cellStyle name="Followed Hyperlink" xfId="27118" builtinId="9" hidden="1"/>
    <cellStyle name="Followed Hyperlink" xfId="27120" builtinId="9" hidden="1"/>
    <cellStyle name="Followed Hyperlink" xfId="27122" builtinId="9" hidden="1"/>
    <cellStyle name="Followed Hyperlink" xfId="27124" builtinId="9" hidden="1"/>
    <cellStyle name="Followed Hyperlink" xfId="27126" builtinId="9" hidden="1"/>
    <cellStyle name="Followed Hyperlink" xfId="27128" builtinId="9" hidden="1"/>
    <cellStyle name="Followed Hyperlink" xfId="27130" builtinId="9" hidden="1"/>
    <cellStyle name="Followed Hyperlink" xfId="27132" builtinId="9" hidden="1"/>
    <cellStyle name="Followed Hyperlink" xfId="27134" builtinId="9" hidden="1"/>
    <cellStyle name="Followed Hyperlink" xfId="27136" builtinId="9" hidden="1"/>
    <cellStyle name="Followed Hyperlink" xfId="27138" builtinId="9" hidden="1"/>
    <cellStyle name="Followed Hyperlink" xfId="27140" builtinId="9" hidden="1"/>
    <cellStyle name="Followed Hyperlink" xfId="27142" builtinId="9" hidden="1"/>
    <cellStyle name="Followed Hyperlink" xfId="27144" builtinId="9" hidden="1"/>
    <cellStyle name="Followed Hyperlink" xfId="27146" builtinId="9" hidden="1"/>
    <cellStyle name="Followed Hyperlink" xfId="27148" builtinId="9" hidden="1"/>
    <cellStyle name="Followed Hyperlink" xfId="27150" builtinId="9" hidden="1"/>
    <cellStyle name="Followed Hyperlink" xfId="27152" builtinId="9" hidden="1"/>
    <cellStyle name="Followed Hyperlink" xfId="27154" builtinId="9" hidden="1"/>
    <cellStyle name="Followed Hyperlink" xfId="27156" builtinId="9" hidden="1"/>
    <cellStyle name="Followed Hyperlink" xfId="27158" builtinId="9" hidden="1"/>
    <cellStyle name="Followed Hyperlink" xfId="27160" builtinId="9" hidden="1"/>
    <cellStyle name="Followed Hyperlink" xfId="27162" builtinId="9" hidden="1"/>
    <cellStyle name="Followed Hyperlink" xfId="27164" builtinId="9" hidden="1"/>
    <cellStyle name="Followed Hyperlink" xfId="27166" builtinId="9" hidden="1"/>
    <cellStyle name="Followed Hyperlink" xfId="27168" builtinId="9" hidden="1"/>
    <cellStyle name="Followed Hyperlink" xfId="27170" builtinId="9" hidden="1"/>
    <cellStyle name="Followed Hyperlink" xfId="27172" builtinId="9" hidden="1"/>
    <cellStyle name="Followed Hyperlink" xfId="27174" builtinId="9" hidden="1"/>
    <cellStyle name="Followed Hyperlink" xfId="27176" builtinId="9" hidden="1"/>
    <cellStyle name="Followed Hyperlink" xfId="27178" builtinId="9" hidden="1"/>
    <cellStyle name="Followed Hyperlink" xfId="27180" builtinId="9" hidden="1"/>
    <cellStyle name="Followed Hyperlink" xfId="27182" builtinId="9" hidden="1"/>
    <cellStyle name="Followed Hyperlink" xfId="27184" builtinId="9" hidden="1"/>
    <cellStyle name="Followed Hyperlink" xfId="27186" builtinId="9" hidden="1"/>
    <cellStyle name="Followed Hyperlink" xfId="27188" builtinId="9" hidden="1"/>
    <cellStyle name="Followed Hyperlink" xfId="27190" builtinId="9" hidden="1"/>
    <cellStyle name="Followed Hyperlink" xfId="27192" builtinId="9" hidden="1"/>
    <cellStyle name="Followed Hyperlink" xfId="27194" builtinId="9" hidden="1"/>
    <cellStyle name="Followed Hyperlink" xfId="27196" builtinId="9" hidden="1"/>
    <cellStyle name="Followed Hyperlink" xfId="27198" builtinId="9" hidden="1"/>
    <cellStyle name="Followed Hyperlink" xfId="27200" builtinId="9" hidden="1"/>
    <cellStyle name="Followed Hyperlink" xfId="27202" builtinId="9" hidden="1"/>
    <cellStyle name="Followed Hyperlink" xfId="27204" builtinId="9" hidden="1"/>
    <cellStyle name="Followed Hyperlink" xfId="27206" builtinId="9" hidden="1"/>
    <cellStyle name="Followed Hyperlink" xfId="27208" builtinId="9" hidden="1"/>
    <cellStyle name="Followed Hyperlink" xfId="27210" builtinId="9" hidden="1"/>
    <cellStyle name="Followed Hyperlink" xfId="27212" builtinId="9" hidden="1"/>
    <cellStyle name="Followed Hyperlink" xfId="27214" builtinId="9" hidden="1"/>
    <cellStyle name="Followed Hyperlink" xfId="27216" builtinId="9" hidden="1"/>
    <cellStyle name="Followed Hyperlink" xfId="27218" builtinId="9" hidden="1"/>
    <cellStyle name="Followed Hyperlink" xfId="27220" builtinId="9" hidden="1"/>
    <cellStyle name="Followed Hyperlink" xfId="27222" builtinId="9" hidden="1"/>
    <cellStyle name="Followed Hyperlink" xfId="27224" builtinId="9" hidden="1"/>
    <cellStyle name="Followed Hyperlink" xfId="27226" builtinId="9" hidden="1"/>
    <cellStyle name="Followed Hyperlink" xfId="27228" builtinId="9" hidden="1"/>
    <cellStyle name="Followed Hyperlink" xfId="27230" builtinId="9" hidden="1"/>
    <cellStyle name="Followed Hyperlink" xfId="27232" builtinId="9" hidden="1"/>
    <cellStyle name="Followed Hyperlink" xfId="27234" builtinId="9" hidden="1"/>
    <cellStyle name="Followed Hyperlink" xfId="27236" builtinId="9" hidden="1"/>
    <cellStyle name="Followed Hyperlink" xfId="27238" builtinId="9" hidden="1"/>
    <cellStyle name="Followed Hyperlink" xfId="27240" builtinId="9" hidden="1"/>
    <cellStyle name="Followed Hyperlink" xfId="27242" builtinId="9" hidden="1"/>
    <cellStyle name="Followed Hyperlink" xfId="27244" builtinId="9" hidden="1"/>
    <cellStyle name="Followed Hyperlink" xfId="27246" builtinId="9" hidden="1"/>
    <cellStyle name="Followed Hyperlink" xfId="27248" builtinId="9" hidden="1"/>
    <cellStyle name="Followed Hyperlink" xfId="27250" builtinId="9" hidden="1"/>
    <cellStyle name="Followed Hyperlink" xfId="27252" builtinId="9" hidden="1"/>
    <cellStyle name="Followed Hyperlink" xfId="27254" builtinId="9" hidden="1"/>
    <cellStyle name="Followed Hyperlink" xfId="27256" builtinId="9" hidden="1"/>
    <cellStyle name="Followed Hyperlink" xfId="27258" builtinId="9" hidden="1"/>
    <cellStyle name="Followed Hyperlink" xfId="27260" builtinId="9" hidden="1"/>
    <cellStyle name="Followed Hyperlink" xfId="27262" builtinId="9" hidden="1"/>
    <cellStyle name="Followed Hyperlink" xfId="27264" builtinId="9" hidden="1"/>
    <cellStyle name="Followed Hyperlink" xfId="27266" builtinId="9" hidden="1"/>
    <cellStyle name="Followed Hyperlink" xfId="27268" builtinId="9" hidden="1"/>
    <cellStyle name="Followed Hyperlink" xfId="27270" builtinId="9" hidden="1"/>
    <cellStyle name="Followed Hyperlink" xfId="27272" builtinId="9" hidden="1"/>
    <cellStyle name="Followed Hyperlink" xfId="27274" builtinId="9" hidden="1"/>
    <cellStyle name="Followed Hyperlink" xfId="27276" builtinId="9" hidden="1"/>
    <cellStyle name="Followed Hyperlink" xfId="27278" builtinId="9" hidden="1"/>
    <cellStyle name="Followed Hyperlink" xfId="27280" builtinId="9" hidden="1"/>
    <cellStyle name="Followed Hyperlink" xfId="27282" builtinId="9" hidden="1"/>
    <cellStyle name="Followed Hyperlink" xfId="27284" builtinId="9" hidden="1"/>
    <cellStyle name="Followed Hyperlink" xfId="27286" builtinId="9" hidden="1"/>
    <cellStyle name="Followed Hyperlink" xfId="27288" builtinId="9" hidden="1"/>
    <cellStyle name="Followed Hyperlink" xfId="27290" builtinId="9" hidden="1"/>
    <cellStyle name="Followed Hyperlink" xfId="27292" builtinId="9" hidden="1"/>
    <cellStyle name="Followed Hyperlink" xfId="27294" builtinId="9" hidden="1"/>
    <cellStyle name="Followed Hyperlink" xfId="27296" builtinId="9" hidden="1"/>
    <cellStyle name="Followed Hyperlink" xfId="27298" builtinId="9" hidden="1"/>
    <cellStyle name="Followed Hyperlink" xfId="27300" builtinId="9" hidden="1"/>
    <cellStyle name="Followed Hyperlink" xfId="27302" builtinId="9" hidden="1"/>
    <cellStyle name="Followed Hyperlink" xfId="27304" builtinId="9" hidden="1"/>
    <cellStyle name="Followed Hyperlink" xfId="27306" builtinId="9" hidden="1"/>
    <cellStyle name="Followed Hyperlink" xfId="27308" builtinId="9" hidden="1"/>
    <cellStyle name="Followed Hyperlink" xfId="27310" builtinId="9" hidden="1"/>
    <cellStyle name="Followed Hyperlink" xfId="27312" builtinId="9" hidden="1"/>
    <cellStyle name="Followed Hyperlink" xfId="27314" builtinId="9" hidden="1"/>
    <cellStyle name="Followed Hyperlink" xfId="27316" builtinId="9" hidden="1"/>
    <cellStyle name="Followed Hyperlink" xfId="27318" builtinId="9" hidden="1"/>
    <cellStyle name="Followed Hyperlink" xfId="27320" builtinId="9" hidden="1"/>
    <cellStyle name="Followed Hyperlink" xfId="27322" builtinId="9" hidden="1"/>
    <cellStyle name="Followed Hyperlink" xfId="27324" builtinId="9" hidden="1"/>
    <cellStyle name="Followed Hyperlink" xfId="27326" builtinId="9" hidden="1"/>
    <cellStyle name="Followed Hyperlink" xfId="27328" builtinId="9" hidden="1"/>
    <cellStyle name="Followed Hyperlink" xfId="27330" builtinId="9" hidden="1"/>
    <cellStyle name="Followed Hyperlink" xfId="27332" builtinId="9" hidden="1"/>
    <cellStyle name="Followed Hyperlink" xfId="27334" builtinId="9" hidden="1"/>
    <cellStyle name="Followed Hyperlink" xfId="27336" builtinId="9" hidden="1"/>
    <cellStyle name="Followed Hyperlink" xfId="27338" builtinId="9" hidden="1"/>
    <cellStyle name="Followed Hyperlink" xfId="27340" builtinId="9" hidden="1"/>
    <cellStyle name="Followed Hyperlink" xfId="27341" builtinId="9" hidden="1"/>
    <cellStyle name="Followed Hyperlink" xfId="27342" builtinId="9" hidden="1"/>
    <cellStyle name="Followed Hyperlink" xfId="27343" builtinId="9" hidden="1"/>
    <cellStyle name="Followed Hyperlink" xfId="27344" builtinId="9" hidden="1"/>
    <cellStyle name="Followed Hyperlink" xfId="27345" builtinId="9" hidden="1"/>
    <cellStyle name="Followed Hyperlink" xfId="27346" builtinId="9" hidden="1"/>
    <cellStyle name="Followed Hyperlink" xfId="27347" builtinId="9" hidden="1"/>
    <cellStyle name="Followed Hyperlink" xfId="27348" builtinId="9" hidden="1"/>
    <cellStyle name="Followed Hyperlink" xfId="27349" builtinId="9" hidden="1"/>
    <cellStyle name="Followed Hyperlink" xfId="27350" builtinId="9" hidden="1"/>
    <cellStyle name="Followed Hyperlink" xfId="27351" builtinId="9" hidden="1"/>
    <cellStyle name="Followed Hyperlink" xfId="27352" builtinId="9" hidden="1"/>
    <cellStyle name="Followed Hyperlink" xfId="27353" builtinId="9" hidden="1"/>
    <cellStyle name="Followed Hyperlink" xfId="27354" builtinId="9" hidden="1"/>
    <cellStyle name="Followed Hyperlink" xfId="27355" builtinId="9" hidden="1"/>
    <cellStyle name="Followed Hyperlink" xfId="27356" builtinId="9" hidden="1"/>
    <cellStyle name="Followed Hyperlink" xfId="27357" builtinId="9" hidden="1"/>
    <cellStyle name="Followed Hyperlink" xfId="27358" builtinId="9" hidden="1"/>
    <cellStyle name="Followed Hyperlink" xfId="27359" builtinId="9" hidden="1"/>
    <cellStyle name="Followed Hyperlink" xfId="27360" builtinId="9" hidden="1"/>
    <cellStyle name="Followed Hyperlink" xfId="27361" builtinId="9" hidden="1"/>
    <cellStyle name="Followed Hyperlink" xfId="27362" builtinId="9" hidden="1"/>
    <cellStyle name="Followed Hyperlink" xfId="27363" builtinId="9" hidden="1"/>
    <cellStyle name="Followed Hyperlink" xfId="27364" builtinId="9" hidden="1"/>
    <cellStyle name="Followed Hyperlink" xfId="27365" builtinId="9" hidden="1"/>
    <cellStyle name="Followed Hyperlink" xfId="27366" builtinId="9" hidden="1"/>
    <cellStyle name="Followed Hyperlink" xfId="27367" builtinId="9" hidden="1"/>
    <cellStyle name="Followed Hyperlink" xfId="27368" builtinId="9" hidden="1"/>
    <cellStyle name="Followed Hyperlink" xfId="27369" builtinId="9" hidden="1"/>
    <cellStyle name="Followed Hyperlink" xfId="27370" builtinId="9" hidden="1"/>
    <cellStyle name="Followed Hyperlink" xfId="27371" builtinId="9" hidden="1"/>
    <cellStyle name="Followed Hyperlink" xfId="27372" builtinId="9" hidden="1"/>
    <cellStyle name="Followed Hyperlink" xfId="27373" builtinId="9" hidden="1"/>
    <cellStyle name="Followed Hyperlink" xfId="27374" builtinId="9" hidden="1"/>
    <cellStyle name="Followed Hyperlink" xfId="27375" builtinId="9" hidden="1"/>
    <cellStyle name="Followed Hyperlink" xfId="27376" builtinId="9" hidden="1"/>
    <cellStyle name="Followed Hyperlink" xfId="27377" builtinId="9" hidden="1"/>
    <cellStyle name="Followed Hyperlink" xfId="27378" builtinId="9" hidden="1"/>
    <cellStyle name="Followed Hyperlink" xfId="27379" builtinId="9" hidden="1"/>
    <cellStyle name="Followed Hyperlink" xfId="27380" builtinId="9" hidden="1"/>
    <cellStyle name="Followed Hyperlink" xfId="27381" builtinId="9" hidden="1"/>
    <cellStyle name="Followed Hyperlink" xfId="27382" builtinId="9" hidden="1"/>
    <cellStyle name="Followed Hyperlink" xfId="27383" builtinId="9" hidden="1"/>
    <cellStyle name="Followed Hyperlink" xfId="27384" builtinId="9" hidden="1"/>
    <cellStyle name="Followed Hyperlink" xfId="27385" builtinId="9" hidden="1"/>
    <cellStyle name="Followed Hyperlink" xfId="27386" builtinId="9" hidden="1"/>
    <cellStyle name="Followed Hyperlink" xfId="27387" builtinId="9" hidden="1"/>
    <cellStyle name="Followed Hyperlink" xfId="27388" builtinId="9" hidden="1"/>
    <cellStyle name="Followed Hyperlink" xfId="27389" builtinId="9" hidden="1"/>
    <cellStyle name="Followed Hyperlink" xfId="27390" builtinId="9" hidden="1"/>
    <cellStyle name="Followed Hyperlink" xfId="27391" builtinId="9" hidden="1"/>
    <cellStyle name="Followed Hyperlink" xfId="27392" builtinId="9" hidden="1"/>
    <cellStyle name="Followed Hyperlink" xfId="27393" builtinId="9" hidden="1"/>
    <cellStyle name="Followed Hyperlink" xfId="27394" builtinId="9" hidden="1"/>
    <cellStyle name="Followed Hyperlink" xfId="27395" builtinId="9" hidden="1"/>
    <cellStyle name="Followed Hyperlink" xfId="27396" builtinId="9" hidden="1"/>
    <cellStyle name="Followed Hyperlink" xfId="27397" builtinId="9" hidden="1"/>
    <cellStyle name="Followed Hyperlink" xfId="27398" builtinId="9" hidden="1"/>
    <cellStyle name="Followed Hyperlink" xfId="27399" builtinId="9" hidden="1"/>
    <cellStyle name="Followed Hyperlink" xfId="27400" builtinId="9" hidden="1"/>
    <cellStyle name="Followed Hyperlink" xfId="27401" builtinId="9" hidden="1"/>
    <cellStyle name="Followed Hyperlink" xfId="27402" builtinId="9" hidden="1"/>
    <cellStyle name="Followed Hyperlink" xfId="27403" builtinId="9" hidden="1"/>
    <cellStyle name="Followed Hyperlink" xfId="27404" builtinId="9" hidden="1"/>
    <cellStyle name="Followed Hyperlink" xfId="27405" builtinId="9" hidden="1"/>
    <cellStyle name="Followed Hyperlink" xfId="27406" builtinId="9" hidden="1"/>
    <cellStyle name="Followed Hyperlink" xfId="27407" builtinId="9" hidden="1"/>
    <cellStyle name="Followed Hyperlink" xfId="27408" builtinId="9" hidden="1"/>
    <cellStyle name="Followed Hyperlink" xfId="27409" builtinId="9" hidden="1"/>
    <cellStyle name="Followed Hyperlink" xfId="27410" builtinId="9" hidden="1"/>
    <cellStyle name="Followed Hyperlink" xfId="27411" builtinId="9" hidden="1"/>
    <cellStyle name="Followed Hyperlink" xfId="27412" builtinId="9" hidden="1"/>
    <cellStyle name="Followed Hyperlink" xfId="27413" builtinId="9" hidden="1"/>
    <cellStyle name="Followed Hyperlink" xfId="27414" builtinId="9" hidden="1"/>
    <cellStyle name="Followed Hyperlink" xfId="27415" builtinId="9" hidden="1"/>
    <cellStyle name="Followed Hyperlink" xfId="27416" builtinId="9" hidden="1"/>
    <cellStyle name="Followed Hyperlink" xfId="27417" builtinId="9" hidden="1"/>
    <cellStyle name="Followed Hyperlink" xfId="27418" builtinId="9" hidden="1"/>
    <cellStyle name="Followed Hyperlink" xfId="27419" builtinId="9" hidden="1"/>
    <cellStyle name="Followed Hyperlink" xfId="27420" builtinId="9" hidden="1"/>
    <cellStyle name="Followed Hyperlink" xfId="27421" builtinId="9" hidden="1"/>
    <cellStyle name="Followed Hyperlink" xfId="27422" builtinId="9" hidden="1"/>
    <cellStyle name="Followed Hyperlink" xfId="27423" builtinId="9" hidden="1"/>
    <cellStyle name="Followed Hyperlink" xfId="27424" builtinId="9" hidden="1"/>
    <cellStyle name="Followed Hyperlink" xfId="27425" builtinId="9" hidden="1"/>
    <cellStyle name="Followed Hyperlink" xfId="27426" builtinId="9" hidden="1"/>
    <cellStyle name="Followed Hyperlink" xfId="27427" builtinId="9" hidden="1"/>
    <cellStyle name="Followed Hyperlink" xfId="27428" builtinId="9" hidden="1"/>
    <cellStyle name="Followed Hyperlink" xfId="27429" builtinId="9" hidden="1"/>
    <cellStyle name="Followed Hyperlink" xfId="27430" builtinId="9" hidden="1"/>
    <cellStyle name="Followed Hyperlink" xfId="27431" builtinId="9" hidden="1"/>
    <cellStyle name="Followed Hyperlink" xfId="27432" builtinId="9" hidden="1"/>
    <cellStyle name="Followed Hyperlink" xfId="27433" builtinId="9" hidden="1"/>
    <cellStyle name="Followed Hyperlink" xfId="27434" builtinId="9" hidden="1"/>
    <cellStyle name="Followed Hyperlink" xfId="27435" builtinId="9" hidden="1"/>
    <cellStyle name="Followed Hyperlink" xfId="27436" builtinId="9" hidden="1"/>
    <cellStyle name="Followed Hyperlink" xfId="27437" builtinId="9" hidden="1"/>
    <cellStyle name="Followed Hyperlink" xfId="27438" builtinId="9" hidden="1"/>
    <cellStyle name="Followed Hyperlink" xfId="27439" builtinId="9" hidden="1"/>
    <cellStyle name="Followed Hyperlink" xfId="27440" builtinId="9" hidden="1"/>
    <cellStyle name="Followed Hyperlink" xfId="27441" builtinId="9" hidden="1"/>
    <cellStyle name="Followed Hyperlink" xfId="27442" builtinId="9" hidden="1"/>
    <cellStyle name="Followed Hyperlink" xfId="27443" builtinId="9" hidden="1"/>
    <cellStyle name="Followed Hyperlink" xfId="27444" builtinId="9" hidden="1"/>
    <cellStyle name="Followed Hyperlink" xfId="27445" builtinId="9" hidden="1"/>
    <cellStyle name="Followed Hyperlink" xfId="27446" builtinId="9" hidden="1"/>
    <cellStyle name="Followed Hyperlink" xfId="27447" builtinId="9" hidden="1"/>
    <cellStyle name="Followed Hyperlink" xfId="27448" builtinId="9" hidden="1"/>
    <cellStyle name="Followed Hyperlink" xfId="27449" builtinId="9" hidden="1"/>
    <cellStyle name="Followed Hyperlink" xfId="27450" builtinId="9" hidden="1"/>
    <cellStyle name="Followed Hyperlink" xfId="27451" builtinId="9" hidden="1"/>
    <cellStyle name="Followed Hyperlink" xfId="27452" builtinId="9" hidden="1"/>
    <cellStyle name="Followed Hyperlink" xfId="27453" builtinId="9" hidden="1"/>
    <cellStyle name="Followed Hyperlink" xfId="27454" builtinId="9" hidden="1"/>
    <cellStyle name="Followed Hyperlink" xfId="27455" builtinId="9" hidden="1"/>
    <cellStyle name="Followed Hyperlink" xfId="27456" builtinId="9" hidden="1"/>
    <cellStyle name="Followed Hyperlink" xfId="27457" builtinId="9" hidden="1"/>
    <cellStyle name="Followed Hyperlink" xfId="27458" builtinId="9" hidden="1"/>
    <cellStyle name="Followed Hyperlink" xfId="27459" builtinId="9" hidden="1"/>
    <cellStyle name="Followed Hyperlink" xfId="27460" builtinId="9" hidden="1"/>
    <cellStyle name="Followed Hyperlink" xfId="27461" builtinId="9" hidden="1"/>
    <cellStyle name="Followed Hyperlink" xfId="27462" builtinId="9" hidden="1"/>
    <cellStyle name="Followed Hyperlink" xfId="27463" builtinId="9" hidden="1"/>
    <cellStyle name="Followed Hyperlink" xfId="27464" builtinId="9" hidden="1"/>
    <cellStyle name="Followed Hyperlink" xfId="27465" builtinId="9" hidden="1"/>
    <cellStyle name="Followed Hyperlink" xfId="27466" builtinId="9" hidden="1"/>
    <cellStyle name="Followed Hyperlink" xfId="27467" builtinId="9" hidden="1"/>
    <cellStyle name="Followed Hyperlink" xfId="27468" builtinId="9" hidden="1"/>
    <cellStyle name="Followed Hyperlink" xfId="27469" builtinId="9" hidden="1"/>
    <cellStyle name="Followed Hyperlink" xfId="27470" builtinId="9" hidden="1"/>
    <cellStyle name="Followed Hyperlink" xfId="27471" builtinId="9" hidden="1"/>
    <cellStyle name="Followed Hyperlink" xfId="27472" builtinId="9" hidden="1"/>
    <cellStyle name="Followed Hyperlink" xfId="27473" builtinId="9" hidden="1"/>
    <cellStyle name="Followed Hyperlink" xfId="27474" builtinId="9" hidden="1"/>
    <cellStyle name="Followed Hyperlink" xfId="27475" builtinId="9" hidden="1"/>
    <cellStyle name="Followed Hyperlink" xfId="27476" builtinId="9" hidden="1"/>
    <cellStyle name="Followed Hyperlink" xfId="27477" builtinId="9" hidden="1"/>
    <cellStyle name="Followed Hyperlink" xfId="27478" builtinId="9" hidden="1"/>
    <cellStyle name="Followed Hyperlink" xfId="27479" builtinId="9" hidden="1"/>
    <cellStyle name="Followed Hyperlink" xfId="27480" builtinId="9" hidden="1"/>
    <cellStyle name="Followed Hyperlink" xfId="27481" builtinId="9" hidden="1"/>
    <cellStyle name="Followed Hyperlink" xfId="27482" builtinId="9" hidden="1"/>
    <cellStyle name="Followed Hyperlink" xfId="27483" builtinId="9" hidden="1"/>
    <cellStyle name="Followed Hyperlink" xfId="27484" builtinId="9" hidden="1"/>
    <cellStyle name="Followed Hyperlink" xfId="27485" builtinId="9" hidden="1"/>
    <cellStyle name="Followed Hyperlink" xfId="27486" builtinId="9" hidden="1"/>
    <cellStyle name="Followed Hyperlink" xfId="27487" builtinId="9" hidden="1"/>
    <cellStyle name="Followed Hyperlink" xfId="27488" builtinId="9" hidden="1"/>
    <cellStyle name="Followed Hyperlink" xfId="27489" builtinId="9" hidden="1"/>
    <cellStyle name="Followed Hyperlink" xfId="27490" builtinId="9" hidden="1"/>
    <cellStyle name="Followed Hyperlink" xfId="27491" builtinId="9" hidden="1"/>
    <cellStyle name="Followed Hyperlink" xfId="27492" builtinId="9" hidden="1"/>
    <cellStyle name="Followed Hyperlink" xfId="27493" builtinId="9" hidden="1"/>
    <cellStyle name="Followed Hyperlink" xfId="27494" builtinId="9" hidden="1"/>
    <cellStyle name="Followed Hyperlink" xfId="27495" builtinId="9" hidden="1"/>
    <cellStyle name="Followed Hyperlink" xfId="27496" builtinId="9" hidden="1"/>
    <cellStyle name="Followed Hyperlink" xfId="27497" builtinId="9" hidden="1"/>
    <cellStyle name="Followed Hyperlink" xfId="27498" builtinId="9" hidden="1"/>
    <cellStyle name="Followed Hyperlink" xfId="27499" builtinId="9" hidden="1"/>
    <cellStyle name="Followed Hyperlink" xfId="27500" builtinId="9" hidden="1"/>
    <cellStyle name="Followed Hyperlink" xfId="27501" builtinId="9" hidden="1"/>
    <cellStyle name="Followed Hyperlink" xfId="27502" builtinId="9" hidden="1"/>
    <cellStyle name="Followed Hyperlink" xfId="27503" builtinId="9" hidden="1"/>
    <cellStyle name="Followed Hyperlink" xfId="27504" builtinId="9" hidden="1"/>
    <cellStyle name="Followed Hyperlink" xfId="25308" builtinId="9" hidden="1"/>
    <cellStyle name="Followed Hyperlink" xfId="26183" builtinId="9" hidden="1"/>
    <cellStyle name="Followed Hyperlink" xfId="27506" builtinId="9" hidden="1"/>
    <cellStyle name="Followed Hyperlink" xfId="27508" builtinId="9" hidden="1"/>
    <cellStyle name="Followed Hyperlink" xfId="27510" builtinId="9" hidden="1"/>
    <cellStyle name="Followed Hyperlink" xfId="27512" builtinId="9" hidden="1"/>
    <cellStyle name="Followed Hyperlink" xfId="27514" builtinId="9" hidden="1"/>
    <cellStyle name="Followed Hyperlink" xfId="27516" builtinId="9" hidden="1"/>
    <cellStyle name="Followed Hyperlink" xfId="27518" builtinId="9" hidden="1"/>
    <cellStyle name="Followed Hyperlink" xfId="27520" builtinId="9" hidden="1"/>
    <cellStyle name="Followed Hyperlink" xfId="27522" builtinId="9" hidden="1"/>
    <cellStyle name="Followed Hyperlink" xfId="27524" builtinId="9" hidden="1"/>
    <cellStyle name="Followed Hyperlink" xfId="27526" builtinId="9" hidden="1"/>
    <cellStyle name="Followed Hyperlink" xfId="27528" builtinId="9" hidden="1"/>
    <cellStyle name="Followed Hyperlink" xfId="27530" builtinId="9" hidden="1"/>
    <cellStyle name="Followed Hyperlink" xfId="27532" builtinId="9" hidden="1"/>
    <cellStyle name="Followed Hyperlink" xfId="27534" builtinId="9" hidden="1"/>
    <cellStyle name="Followed Hyperlink" xfId="27536" builtinId="9" hidden="1"/>
    <cellStyle name="Followed Hyperlink" xfId="27538" builtinId="9" hidden="1"/>
    <cellStyle name="Followed Hyperlink" xfId="27540" builtinId="9" hidden="1"/>
    <cellStyle name="Followed Hyperlink" xfId="27542" builtinId="9" hidden="1"/>
    <cellStyle name="Followed Hyperlink" xfId="27544" builtinId="9" hidden="1"/>
    <cellStyle name="Followed Hyperlink" xfId="27546" builtinId="9" hidden="1"/>
    <cellStyle name="Followed Hyperlink" xfId="27548" builtinId="9" hidden="1"/>
    <cellStyle name="Followed Hyperlink" xfId="27550" builtinId="9" hidden="1"/>
    <cellStyle name="Followed Hyperlink" xfId="27552" builtinId="9" hidden="1"/>
    <cellStyle name="Followed Hyperlink" xfId="27554" builtinId="9" hidden="1"/>
    <cellStyle name="Followed Hyperlink" xfId="27556" builtinId="9" hidden="1"/>
    <cellStyle name="Followed Hyperlink" xfId="27558" builtinId="9" hidden="1"/>
    <cellStyle name="Followed Hyperlink" xfId="27560" builtinId="9" hidden="1"/>
    <cellStyle name="Followed Hyperlink" xfId="27562" builtinId="9" hidden="1"/>
    <cellStyle name="Followed Hyperlink" xfId="27564" builtinId="9" hidden="1"/>
    <cellStyle name="Followed Hyperlink" xfId="27566" builtinId="9" hidden="1"/>
    <cellStyle name="Followed Hyperlink" xfId="27568" builtinId="9" hidden="1"/>
    <cellStyle name="Followed Hyperlink" xfId="27570" builtinId="9" hidden="1"/>
    <cellStyle name="Followed Hyperlink" xfId="27572" builtinId="9" hidden="1"/>
    <cellStyle name="Followed Hyperlink" xfId="27574" builtinId="9" hidden="1"/>
    <cellStyle name="Followed Hyperlink" xfId="27576" builtinId="9" hidden="1"/>
    <cellStyle name="Followed Hyperlink" xfId="27578" builtinId="9" hidden="1"/>
    <cellStyle name="Followed Hyperlink" xfId="27580" builtinId="9" hidden="1"/>
    <cellStyle name="Followed Hyperlink" xfId="27582" builtinId="9" hidden="1"/>
    <cellStyle name="Followed Hyperlink" xfId="27584" builtinId="9" hidden="1"/>
    <cellStyle name="Followed Hyperlink" xfId="27586" builtinId="9" hidden="1"/>
    <cellStyle name="Followed Hyperlink" xfId="27588" builtinId="9" hidden="1"/>
    <cellStyle name="Followed Hyperlink" xfId="27590" builtinId="9" hidden="1"/>
    <cellStyle name="Followed Hyperlink" xfId="27592" builtinId="9" hidden="1"/>
    <cellStyle name="Followed Hyperlink" xfId="27594" builtinId="9" hidden="1"/>
    <cellStyle name="Followed Hyperlink" xfId="27596" builtinId="9" hidden="1"/>
    <cellStyle name="Followed Hyperlink" xfId="27598" builtinId="9" hidden="1"/>
    <cellStyle name="Followed Hyperlink" xfId="27600" builtinId="9" hidden="1"/>
    <cellStyle name="Followed Hyperlink" xfId="27602" builtinId="9" hidden="1"/>
    <cellStyle name="Followed Hyperlink" xfId="27604" builtinId="9" hidden="1"/>
    <cellStyle name="Followed Hyperlink" xfId="27606" builtinId="9" hidden="1"/>
    <cellStyle name="Followed Hyperlink" xfId="27608" builtinId="9" hidden="1"/>
    <cellStyle name="Followed Hyperlink" xfId="27610" builtinId="9" hidden="1"/>
    <cellStyle name="Followed Hyperlink" xfId="27612" builtinId="9" hidden="1"/>
    <cellStyle name="Followed Hyperlink" xfId="27614" builtinId="9" hidden="1"/>
    <cellStyle name="Followed Hyperlink" xfId="27616" builtinId="9" hidden="1"/>
    <cellStyle name="Followed Hyperlink" xfId="27618" builtinId="9" hidden="1"/>
    <cellStyle name="Followed Hyperlink" xfId="27620" builtinId="9" hidden="1"/>
    <cellStyle name="Followed Hyperlink" xfId="27622" builtinId="9" hidden="1"/>
    <cellStyle name="Followed Hyperlink" xfId="27624" builtinId="9" hidden="1"/>
    <cellStyle name="Followed Hyperlink" xfId="27626" builtinId="9" hidden="1"/>
    <cellStyle name="Followed Hyperlink" xfId="27628" builtinId="9" hidden="1"/>
    <cellStyle name="Followed Hyperlink" xfId="27630" builtinId="9" hidden="1"/>
    <cellStyle name="Followed Hyperlink" xfId="27632" builtinId="9" hidden="1"/>
    <cellStyle name="Followed Hyperlink" xfId="27634" builtinId="9" hidden="1"/>
    <cellStyle name="Followed Hyperlink" xfId="27636" builtinId="9" hidden="1"/>
    <cellStyle name="Followed Hyperlink" xfId="27638" builtinId="9" hidden="1"/>
    <cellStyle name="Followed Hyperlink" xfId="27640" builtinId="9" hidden="1"/>
    <cellStyle name="Followed Hyperlink" xfId="27642" builtinId="9" hidden="1"/>
    <cellStyle name="Followed Hyperlink" xfId="27644" builtinId="9" hidden="1"/>
    <cellStyle name="Followed Hyperlink" xfId="27646" builtinId="9" hidden="1"/>
    <cellStyle name="Followed Hyperlink" xfId="27648" builtinId="9" hidden="1"/>
    <cellStyle name="Followed Hyperlink" xfId="27650" builtinId="9" hidden="1"/>
    <cellStyle name="Followed Hyperlink" xfId="27652" builtinId="9" hidden="1"/>
    <cellStyle name="Followed Hyperlink" xfId="27654" builtinId="9" hidden="1"/>
    <cellStyle name="Followed Hyperlink" xfId="27656" builtinId="9" hidden="1"/>
    <cellStyle name="Followed Hyperlink" xfId="27658" builtinId="9" hidden="1"/>
    <cellStyle name="Followed Hyperlink" xfId="27660" builtinId="9" hidden="1"/>
    <cellStyle name="Followed Hyperlink" xfId="27662" builtinId="9" hidden="1"/>
    <cellStyle name="Followed Hyperlink" xfId="27664" builtinId="9" hidden="1"/>
    <cellStyle name="Followed Hyperlink" xfId="27666" builtinId="9" hidden="1"/>
    <cellStyle name="Followed Hyperlink" xfId="27668" builtinId="9" hidden="1"/>
    <cellStyle name="Followed Hyperlink" xfId="27670" builtinId="9" hidden="1"/>
    <cellStyle name="Followed Hyperlink" xfId="27672" builtinId="9" hidden="1"/>
    <cellStyle name="Followed Hyperlink" xfId="27674" builtinId="9" hidden="1"/>
    <cellStyle name="Followed Hyperlink" xfId="27676" builtinId="9" hidden="1"/>
    <cellStyle name="Followed Hyperlink" xfId="27678" builtinId="9" hidden="1"/>
    <cellStyle name="Followed Hyperlink" xfId="27680" builtinId="9" hidden="1"/>
    <cellStyle name="Followed Hyperlink" xfId="27682" builtinId="9" hidden="1"/>
    <cellStyle name="Followed Hyperlink" xfId="27684" builtinId="9" hidden="1"/>
    <cellStyle name="Followed Hyperlink" xfId="27686" builtinId="9" hidden="1"/>
    <cellStyle name="Followed Hyperlink" xfId="27688" builtinId="9" hidden="1"/>
    <cellStyle name="Followed Hyperlink" xfId="27690" builtinId="9" hidden="1"/>
    <cellStyle name="Followed Hyperlink" xfId="27692" builtinId="9" hidden="1"/>
    <cellStyle name="Followed Hyperlink" xfId="27694" builtinId="9" hidden="1"/>
    <cellStyle name="Followed Hyperlink" xfId="27696" builtinId="9" hidden="1"/>
    <cellStyle name="Followed Hyperlink" xfId="27698" builtinId="9" hidden="1"/>
    <cellStyle name="Followed Hyperlink" xfId="27700" builtinId="9" hidden="1"/>
    <cellStyle name="Followed Hyperlink" xfId="27702" builtinId="9" hidden="1"/>
    <cellStyle name="Followed Hyperlink" xfId="27704" builtinId="9" hidden="1"/>
    <cellStyle name="Followed Hyperlink" xfId="27706" builtinId="9" hidden="1"/>
    <cellStyle name="Followed Hyperlink" xfId="27708" builtinId="9" hidden="1"/>
    <cellStyle name="Followed Hyperlink" xfId="27710" builtinId="9" hidden="1"/>
    <cellStyle name="Followed Hyperlink" xfId="27712" builtinId="9" hidden="1"/>
    <cellStyle name="Followed Hyperlink" xfId="27714" builtinId="9" hidden="1"/>
    <cellStyle name="Followed Hyperlink" xfId="27716" builtinId="9" hidden="1"/>
    <cellStyle name="Followed Hyperlink" xfId="27718" builtinId="9" hidden="1"/>
    <cellStyle name="Followed Hyperlink" xfId="27720" builtinId="9" hidden="1"/>
    <cellStyle name="Followed Hyperlink" xfId="27722" builtinId="9" hidden="1"/>
    <cellStyle name="Followed Hyperlink" xfId="27724" builtinId="9" hidden="1"/>
    <cellStyle name="Followed Hyperlink" xfId="27726" builtinId="9" hidden="1"/>
    <cellStyle name="Followed Hyperlink" xfId="27728" builtinId="9" hidden="1"/>
    <cellStyle name="Followed Hyperlink" xfId="27730" builtinId="9" hidden="1"/>
    <cellStyle name="Followed Hyperlink" xfId="27732" builtinId="9" hidden="1"/>
    <cellStyle name="Followed Hyperlink" xfId="27734" builtinId="9" hidden="1"/>
    <cellStyle name="Followed Hyperlink" xfId="27736" builtinId="9" hidden="1"/>
    <cellStyle name="Followed Hyperlink" xfId="27738" builtinId="9" hidden="1"/>
    <cellStyle name="Followed Hyperlink" xfId="27740" builtinId="9" hidden="1"/>
    <cellStyle name="Followed Hyperlink" xfId="27742" builtinId="9" hidden="1"/>
    <cellStyle name="Followed Hyperlink" xfId="27744" builtinId="9" hidden="1"/>
    <cellStyle name="Followed Hyperlink" xfId="27746" builtinId="9" hidden="1"/>
    <cellStyle name="Followed Hyperlink" xfId="27748" builtinId="9" hidden="1"/>
    <cellStyle name="Followed Hyperlink" xfId="27750" builtinId="9" hidden="1"/>
    <cellStyle name="Followed Hyperlink" xfId="27752" builtinId="9" hidden="1"/>
    <cellStyle name="Followed Hyperlink" xfId="27754" builtinId="9" hidden="1"/>
    <cellStyle name="Followed Hyperlink" xfId="27756" builtinId="9" hidden="1"/>
    <cellStyle name="Followed Hyperlink" xfId="27758" builtinId="9" hidden="1"/>
    <cellStyle name="Followed Hyperlink" xfId="27760" builtinId="9" hidden="1"/>
    <cellStyle name="Followed Hyperlink" xfId="27762" builtinId="9" hidden="1"/>
    <cellStyle name="Followed Hyperlink" xfId="27764" builtinId="9" hidden="1"/>
    <cellStyle name="Followed Hyperlink" xfId="27766" builtinId="9" hidden="1"/>
    <cellStyle name="Followed Hyperlink" xfId="27768" builtinId="9" hidden="1"/>
    <cellStyle name="Followed Hyperlink" xfId="27770" builtinId="9" hidden="1"/>
    <cellStyle name="Followed Hyperlink" xfId="27772" builtinId="9" hidden="1"/>
    <cellStyle name="Followed Hyperlink" xfId="27774" builtinId="9" hidden="1"/>
    <cellStyle name="Followed Hyperlink" xfId="27776" builtinId="9" hidden="1"/>
    <cellStyle name="Followed Hyperlink" xfId="27778" builtinId="9" hidden="1"/>
    <cellStyle name="Followed Hyperlink" xfId="27780" builtinId="9" hidden="1"/>
    <cellStyle name="Followed Hyperlink" xfId="27782" builtinId="9" hidden="1"/>
    <cellStyle name="Followed Hyperlink" xfId="27784" builtinId="9" hidden="1"/>
    <cellStyle name="Followed Hyperlink" xfId="27786" builtinId="9" hidden="1"/>
    <cellStyle name="Followed Hyperlink" xfId="27788" builtinId="9" hidden="1"/>
    <cellStyle name="Followed Hyperlink" xfId="27790" builtinId="9" hidden="1"/>
    <cellStyle name="Followed Hyperlink" xfId="27792" builtinId="9" hidden="1"/>
    <cellStyle name="Followed Hyperlink" xfId="27794" builtinId="9" hidden="1"/>
    <cellStyle name="Followed Hyperlink" xfId="27796" builtinId="9" hidden="1"/>
    <cellStyle name="Followed Hyperlink" xfId="27798" builtinId="9" hidden="1"/>
    <cellStyle name="Followed Hyperlink" xfId="27800" builtinId="9" hidden="1"/>
    <cellStyle name="Followed Hyperlink" xfId="27802" builtinId="9" hidden="1"/>
    <cellStyle name="Followed Hyperlink" xfId="27804" builtinId="9" hidden="1"/>
    <cellStyle name="Followed Hyperlink" xfId="27806" builtinId="9" hidden="1"/>
    <cellStyle name="Followed Hyperlink" xfId="27808" builtinId="9" hidden="1"/>
    <cellStyle name="Followed Hyperlink" xfId="27810" builtinId="9" hidden="1"/>
    <cellStyle name="Followed Hyperlink" xfId="27812" builtinId="9" hidden="1"/>
    <cellStyle name="Followed Hyperlink" xfId="27814" builtinId="9" hidden="1"/>
    <cellStyle name="Followed Hyperlink" xfId="27816" builtinId="9" hidden="1"/>
    <cellStyle name="Followed Hyperlink" xfId="27818" builtinId="9" hidden="1"/>
    <cellStyle name="Followed Hyperlink" xfId="27820" builtinId="9" hidden="1"/>
    <cellStyle name="Followed Hyperlink" xfId="27822" builtinId="9" hidden="1"/>
    <cellStyle name="Followed Hyperlink" xfId="27824" builtinId="9" hidden="1"/>
    <cellStyle name="Followed Hyperlink" xfId="27826" builtinId="9" hidden="1"/>
    <cellStyle name="Followed Hyperlink" xfId="27828" builtinId="9" hidden="1"/>
    <cellStyle name="Followed Hyperlink" xfId="27830" builtinId="9" hidden="1"/>
    <cellStyle name="Followed Hyperlink" xfId="27832" builtinId="9" hidden="1"/>
    <cellStyle name="Followed Hyperlink" xfId="27834" builtinId="9" hidden="1"/>
    <cellStyle name="Followed Hyperlink" xfId="27836" builtinId="9" hidden="1"/>
    <cellStyle name="Followed Hyperlink" xfId="27838" builtinId="9" hidden="1"/>
    <cellStyle name="Followed Hyperlink" xfId="27840" builtinId="9" hidden="1"/>
    <cellStyle name="Followed Hyperlink" xfId="27842" builtinId="9" hidden="1"/>
    <cellStyle name="Followed Hyperlink" xfId="27844" builtinId="9" hidden="1"/>
    <cellStyle name="Followed Hyperlink" xfId="27846" builtinId="9" hidden="1"/>
    <cellStyle name="Followed Hyperlink" xfId="27848" builtinId="9" hidden="1"/>
    <cellStyle name="Followed Hyperlink" xfId="27850" builtinId="9" hidden="1"/>
    <cellStyle name="Followed Hyperlink" xfId="27852" builtinId="9" hidden="1"/>
    <cellStyle name="Followed Hyperlink" xfId="27854" builtinId="9" hidden="1"/>
    <cellStyle name="Followed Hyperlink" xfId="27856" builtinId="9" hidden="1"/>
    <cellStyle name="Followed Hyperlink" xfId="27858" builtinId="9" hidden="1"/>
    <cellStyle name="Followed Hyperlink" xfId="27860" builtinId="9" hidden="1"/>
    <cellStyle name="Followed Hyperlink" xfId="27862" builtinId="9" hidden="1"/>
    <cellStyle name="Followed Hyperlink" xfId="27864" builtinId="9" hidden="1"/>
    <cellStyle name="Followed Hyperlink" xfId="27866" builtinId="9" hidden="1"/>
    <cellStyle name="Followed Hyperlink" xfId="27868" builtinId="9" hidden="1"/>
    <cellStyle name="Followed Hyperlink" xfId="27870" builtinId="9" hidden="1"/>
    <cellStyle name="Followed Hyperlink" xfId="27872" builtinId="9" hidden="1"/>
    <cellStyle name="Followed Hyperlink" xfId="27874" builtinId="9" hidden="1"/>
    <cellStyle name="Followed Hyperlink" xfId="27876" builtinId="9" hidden="1"/>
    <cellStyle name="Followed Hyperlink" xfId="27878" builtinId="9" hidden="1"/>
    <cellStyle name="Followed Hyperlink" xfId="27880" builtinId="9" hidden="1"/>
    <cellStyle name="Followed Hyperlink" xfId="27882" builtinId="9" hidden="1"/>
    <cellStyle name="Followed Hyperlink" xfId="27884" builtinId="9" hidden="1"/>
    <cellStyle name="Followed Hyperlink" xfId="27886" builtinId="9" hidden="1"/>
    <cellStyle name="Followed Hyperlink" xfId="27888" builtinId="9" hidden="1"/>
    <cellStyle name="Followed Hyperlink" xfId="27890" builtinId="9" hidden="1"/>
    <cellStyle name="Followed Hyperlink" xfId="27892" builtinId="9" hidden="1"/>
    <cellStyle name="Followed Hyperlink" xfId="27894" builtinId="9" hidden="1"/>
    <cellStyle name="Followed Hyperlink" xfId="27896" builtinId="9" hidden="1"/>
    <cellStyle name="Followed Hyperlink" xfId="27898" builtinId="9" hidden="1"/>
    <cellStyle name="Followed Hyperlink" xfId="27900" builtinId="9" hidden="1"/>
    <cellStyle name="Followed Hyperlink" xfId="27902" builtinId="9" hidden="1"/>
    <cellStyle name="Followed Hyperlink" xfId="27904" builtinId="9" hidden="1"/>
    <cellStyle name="Followed Hyperlink" xfId="27906" builtinId="9" hidden="1"/>
    <cellStyle name="Followed Hyperlink" xfId="27908" builtinId="9" hidden="1"/>
    <cellStyle name="Followed Hyperlink" xfId="27910" builtinId="9" hidden="1"/>
    <cellStyle name="Followed Hyperlink" xfId="27912" builtinId="9" hidden="1"/>
    <cellStyle name="Followed Hyperlink" xfId="27914" builtinId="9" hidden="1"/>
    <cellStyle name="Followed Hyperlink" xfId="27916" builtinId="9" hidden="1"/>
    <cellStyle name="Followed Hyperlink" xfId="27918" builtinId="9" hidden="1"/>
    <cellStyle name="Followed Hyperlink" xfId="27920" builtinId="9" hidden="1"/>
    <cellStyle name="Followed Hyperlink" xfId="27922" builtinId="9" hidden="1"/>
    <cellStyle name="Followed Hyperlink" xfId="27924" builtinId="9" hidden="1"/>
    <cellStyle name="Followed Hyperlink" xfId="27926" builtinId="9" hidden="1"/>
    <cellStyle name="Followed Hyperlink" xfId="27928" builtinId="9" hidden="1"/>
    <cellStyle name="Followed Hyperlink" xfId="27930" builtinId="9" hidden="1"/>
    <cellStyle name="Followed Hyperlink" xfId="27932" builtinId="9" hidden="1"/>
    <cellStyle name="Followed Hyperlink" xfId="27934" builtinId="9" hidden="1"/>
    <cellStyle name="Followed Hyperlink" xfId="27936" builtinId="9" hidden="1"/>
    <cellStyle name="Followed Hyperlink" xfId="27938" builtinId="9" hidden="1"/>
    <cellStyle name="Followed Hyperlink" xfId="27940" builtinId="9" hidden="1"/>
    <cellStyle name="Followed Hyperlink" xfId="27942" builtinId="9" hidden="1"/>
    <cellStyle name="Followed Hyperlink" xfId="27944" builtinId="9" hidden="1"/>
    <cellStyle name="Followed Hyperlink" xfId="27946" builtinId="9" hidden="1"/>
    <cellStyle name="Followed Hyperlink" xfId="27948" builtinId="9" hidden="1"/>
    <cellStyle name="Followed Hyperlink" xfId="27950" builtinId="9" hidden="1"/>
    <cellStyle name="Followed Hyperlink" xfId="27952" builtinId="9" hidden="1"/>
    <cellStyle name="Followed Hyperlink" xfId="27954" builtinId="9" hidden="1"/>
    <cellStyle name="Followed Hyperlink" xfId="27956" builtinId="9" hidden="1"/>
    <cellStyle name="Followed Hyperlink" xfId="27958" builtinId="9" hidden="1"/>
    <cellStyle name="Followed Hyperlink" xfId="27960" builtinId="9" hidden="1"/>
    <cellStyle name="Followed Hyperlink" xfId="27962" builtinId="9" hidden="1"/>
    <cellStyle name="Followed Hyperlink" xfId="27964" builtinId="9" hidden="1"/>
    <cellStyle name="Followed Hyperlink" xfId="27966" builtinId="9" hidden="1"/>
    <cellStyle name="Followed Hyperlink" xfId="27968" builtinId="9" hidden="1"/>
    <cellStyle name="Followed Hyperlink" xfId="27970" builtinId="9" hidden="1"/>
    <cellStyle name="Followed Hyperlink" xfId="27972" builtinId="9" hidden="1"/>
    <cellStyle name="Followed Hyperlink" xfId="27974" builtinId="9" hidden="1"/>
    <cellStyle name="Followed Hyperlink" xfId="27976" builtinId="9" hidden="1"/>
    <cellStyle name="Followed Hyperlink" xfId="27978" builtinId="9" hidden="1"/>
    <cellStyle name="Followed Hyperlink" xfId="27980" builtinId="9" hidden="1"/>
    <cellStyle name="Followed Hyperlink" xfId="27982" builtinId="9" hidden="1"/>
    <cellStyle name="Followed Hyperlink" xfId="27984" builtinId="9" hidden="1"/>
    <cellStyle name="Followed Hyperlink" xfId="27986" builtinId="9" hidden="1"/>
    <cellStyle name="Followed Hyperlink" xfId="27988" builtinId="9" hidden="1"/>
    <cellStyle name="Followed Hyperlink" xfId="27990" builtinId="9" hidden="1"/>
    <cellStyle name="Followed Hyperlink" xfId="27992" builtinId="9" hidden="1"/>
    <cellStyle name="Followed Hyperlink" xfId="27994" builtinId="9" hidden="1"/>
    <cellStyle name="Followed Hyperlink" xfId="27996" builtinId="9" hidden="1"/>
    <cellStyle name="Followed Hyperlink" xfId="27998" builtinId="9" hidden="1"/>
    <cellStyle name="Followed Hyperlink" xfId="28000" builtinId="9" hidden="1"/>
    <cellStyle name="Followed Hyperlink" xfId="28002" builtinId="9" hidden="1"/>
    <cellStyle name="Followed Hyperlink" xfId="28004" builtinId="9" hidden="1"/>
    <cellStyle name="Followed Hyperlink" xfId="28006" builtinId="9" hidden="1"/>
    <cellStyle name="Followed Hyperlink" xfId="28008" builtinId="9" hidden="1"/>
    <cellStyle name="Followed Hyperlink" xfId="28010" builtinId="9" hidden="1"/>
    <cellStyle name="Followed Hyperlink" xfId="28012" builtinId="9" hidden="1"/>
    <cellStyle name="Followed Hyperlink" xfId="28014" builtinId="9" hidden="1"/>
    <cellStyle name="Followed Hyperlink" xfId="28016" builtinId="9" hidden="1"/>
    <cellStyle name="Followed Hyperlink" xfId="28018" builtinId="9" hidden="1"/>
    <cellStyle name="Followed Hyperlink" xfId="28020" builtinId="9" hidden="1"/>
    <cellStyle name="Followed Hyperlink" xfId="28022" builtinId="9" hidden="1"/>
    <cellStyle name="Followed Hyperlink" xfId="28024" builtinId="9" hidden="1"/>
    <cellStyle name="Followed Hyperlink" xfId="28026" builtinId="9" hidden="1"/>
    <cellStyle name="Followed Hyperlink" xfId="28028" builtinId="9" hidden="1"/>
    <cellStyle name="Followed Hyperlink" xfId="28030" builtinId="9" hidden="1"/>
    <cellStyle name="Followed Hyperlink" xfId="28032" builtinId="9" hidden="1"/>
    <cellStyle name="Followed Hyperlink" xfId="28034" builtinId="9" hidden="1"/>
    <cellStyle name="Followed Hyperlink" xfId="28036" builtinId="9" hidden="1"/>
    <cellStyle name="Followed Hyperlink" xfId="28038" builtinId="9" hidden="1"/>
    <cellStyle name="Followed Hyperlink" xfId="28040" builtinId="9" hidden="1"/>
    <cellStyle name="Followed Hyperlink" xfId="28042" builtinId="9" hidden="1"/>
    <cellStyle name="Followed Hyperlink" xfId="28044" builtinId="9" hidden="1"/>
    <cellStyle name="Followed Hyperlink" xfId="28046" builtinId="9" hidden="1"/>
    <cellStyle name="Followed Hyperlink" xfId="28048" builtinId="9" hidden="1"/>
    <cellStyle name="Followed Hyperlink" xfId="28050" builtinId="9" hidden="1"/>
    <cellStyle name="Followed Hyperlink" xfId="28052" builtinId="9" hidden="1"/>
    <cellStyle name="Followed Hyperlink" xfId="28054" builtinId="9" hidden="1"/>
    <cellStyle name="Followed Hyperlink" xfId="28056" builtinId="9" hidden="1"/>
    <cellStyle name="Followed Hyperlink" xfId="28058" builtinId="9" hidden="1"/>
    <cellStyle name="Followed Hyperlink" xfId="28060" builtinId="9" hidden="1"/>
    <cellStyle name="Followed Hyperlink" xfId="28062" builtinId="9" hidden="1"/>
    <cellStyle name="Followed Hyperlink" xfId="28064" builtinId="9" hidden="1"/>
    <cellStyle name="Followed Hyperlink" xfId="28066" builtinId="9" hidden="1"/>
    <cellStyle name="Followed Hyperlink" xfId="28068" builtinId="9" hidden="1"/>
    <cellStyle name="Followed Hyperlink" xfId="28070" builtinId="9" hidden="1"/>
    <cellStyle name="Followed Hyperlink" xfId="28072" builtinId="9" hidden="1"/>
    <cellStyle name="Followed Hyperlink" xfId="28074" builtinId="9" hidden="1"/>
    <cellStyle name="Followed Hyperlink" xfId="28076" builtinId="9" hidden="1"/>
    <cellStyle name="Followed Hyperlink" xfId="28078" builtinId="9" hidden="1"/>
    <cellStyle name="Followed Hyperlink" xfId="28080" builtinId="9" hidden="1"/>
    <cellStyle name="Followed Hyperlink" xfId="28082" builtinId="9" hidden="1"/>
    <cellStyle name="Followed Hyperlink" xfId="28084" builtinId="9" hidden="1"/>
    <cellStyle name="Followed Hyperlink" xfId="28086" builtinId="9" hidden="1"/>
    <cellStyle name="Followed Hyperlink" xfId="28088" builtinId="9" hidden="1"/>
    <cellStyle name="Followed Hyperlink" xfId="28090" builtinId="9" hidden="1"/>
    <cellStyle name="Followed Hyperlink" xfId="28092" builtinId="9" hidden="1"/>
    <cellStyle name="Followed Hyperlink" xfId="28094" builtinId="9" hidden="1"/>
    <cellStyle name="Followed Hyperlink" xfId="28096" builtinId="9" hidden="1"/>
    <cellStyle name="Followed Hyperlink" xfId="28098" builtinId="9" hidden="1"/>
    <cellStyle name="Followed Hyperlink" xfId="28100" builtinId="9" hidden="1"/>
    <cellStyle name="Followed Hyperlink" xfId="28102" builtinId="9" hidden="1"/>
    <cellStyle name="Followed Hyperlink" xfId="28104" builtinId="9" hidden="1"/>
    <cellStyle name="Followed Hyperlink" xfId="28106" builtinId="9" hidden="1"/>
    <cellStyle name="Followed Hyperlink" xfId="28108" builtinId="9" hidden="1"/>
    <cellStyle name="Followed Hyperlink" xfId="28110" builtinId="9" hidden="1"/>
    <cellStyle name="Followed Hyperlink" xfId="28112" builtinId="9" hidden="1"/>
    <cellStyle name="Followed Hyperlink" xfId="28114" builtinId="9" hidden="1"/>
    <cellStyle name="Followed Hyperlink" xfId="28116" builtinId="9" hidden="1"/>
    <cellStyle name="Followed Hyperlink" xfId="28118" builtinId="9" hidden="1"/>
    <cellStyle name="Followed Hyperlink" xfId="28120" builtinId="9" hidden="1"/>
    <cellStyle name="Followed Hyperlink" xfId="28122" builtinId="9" hidden="1"/>
    <cellStyle name="Followed Hyperlink" xfId="28124" builtinId="9" hidden="1"/>
    <cellStyle name="Followed Hyperlink" xfId="28126" builtinId="9" hidden="1"/>
    <cellStyle name="Followed Hyperlink" xfId="28128" builtinId="9" hidden="1"/>
    <cellStyle name="Followed Hyperlink" xfId="28130" builtinId="9" hidden="1"/>
    <cellStyle name="Followed Hyperlink" xfId="28132" builtinId="9" hidden="1"/>
    <cellStyle name="Followed Hyperlink" xfId="28134" builtinId="9" hidden="1"/>
    <cellStyle name="Followed Hyperlink" xfId="28136" builtinId="9" hidden="1"/>
    <cellStyle name="Followed Hyperlink" xfId="28138" builtinId="9" hidden="1"/>
    <cellStyle name="Followed Hyperlink" xfId="28140" builtinId="9" hidden="1"/>
    <cellStyle name="Followed Hyperlink" xfId="28142" builtinId="9" hidden="1"/>
    <cellStyle name="Followed Hyperlink" xfId="28144" builtinId="9" hidden="1"/>
    <cellStyle name="Followed Hyperlink" xfId="28146" builtinId="9" hidden="1"/>
    <cellStyle name="Followed Hyperlink" xfId="28148" builtinId="9" hidden="1"/>
    <cellStyle name="Followed Hyperlink" xfId="28150" builtinId="9" hidden="1"/>
    <cellStyle name="Followed Hyperlink" xfId="28152" builtinId="9" hidden="1"/>
    <cellStyle name="Followed Hyperlink" xfId="28154" builtinId="9" hidden="1"/>
    <cellStyle name="Followed Hyperlink" xfId="28156" builtinId="9" hidden="1"/>
    <cellStyle name="Followed Hyperlink" xfId="28158" builtinId="9" hidden="1"/>
    <cellStyle name="Followed Hyperlink" xfId="28160" builtinId="9" hidden="1"/>
    <cellStyle name="Followed Hyperlink" xfId="28162" builtinId="9" hidden="1"/>
    <cellStyle name="Followed Hyperlink" xfId="28164" builtinId="9" hidden="1"/>
    <cellStyle name="Followed Hyperlink" xfId="28166" builtinId="9" hidden="1"/>
    <cellStyle name="Followed Hyperlink" xfId="28168" builtinId="9" hidden="1"/>
    <cellStyle name="Followed Hyperlink" xfId="28170" builtinId="9" hidden="1"/>
    <cellStyle name="Followed Hyperlink" xfId="28172" builtinId="9" hidden="1"/>
    <cellStyle name="Followed Hyperlink" xfId="28174" builtinId="9" hidden="1"/>
    <cellStyle name="Followed Hyperlink" xfId="28176" builtinId="9" hidden="1"/>
    <cellStyle name="Followed Hyperlink" xfId="28178" builtinId="9" hidden="1"/>
    <cellStyle name="Followed Hyperlink" xfId="28180" builtinId="9" hidden="1"/>
    <cellStyle name="Followed Hyperlink" xfId="28182" builtinId="9" hidden="1"/>
    <cellStyle name="Followed Hyperlink" xfId="28184" builtinId="9" hidden="1"/>
    <cellStyle name="Followed Hyperlink" xfId="28186" builtinId="9" hidden="1"/>
    <cellStyle name="Followed Hyperlink" xfId="28188" builtinId="9" hidden="1"/>
    <cellStyle name="Followed Hyperlink" xfId="28190" builtinId="9" hidden="1"/>
    <cellStyle name="Followed Hyperlink" xfId="28192" builtinId="9" hidden="1"/>
    <cellStyle name="Followed Hyperlink" xfId="28194" builtinId="9" hidden="1"/>
    <cellStyle name="Followed Hyperlink" xfId="28196" builtinId="9" hidden="1"/>
    <cellStyle name="Followed Hyperlink" xfId="28198" builtinId="9" hidden="1"/>
    <cellStyle name="Followed Hyperlink" xfId="28200" builtinId="9" hidden="1"/>
    <cellStyle name="Followed Hyperlink" xfId="28202" builtinId="9" hidden="1"/>
    <cellStyle name="Followed Hyperlink" xfId="28204" builtinId="9" hidden="1"/>
    <cellStyle name="Followed Hyperlink" xfId="28206" builtinId="9" hidden="1"/>
    <cellStyle name="Followed Hyperlink" xfId="28208" builtinId="9" hidden="1"/>
    <cellStyle name="Followed Hyperlink" xfId="28210" builtinId="9" hidden="1"/>
    <cellStyle name="Followed Hyperlink" xfId="28212" builtinId="9" hidden="1"/>
    <cellStyle name="Followed Hyperlink" xfId="28214" builtinId="9" hidden="1"/>
    <cellStyle name="Followed Hyperlink" xfId="28216" builtinId="9" hidden="1"/>
    <cellStyle name="Followed Hyperlink" xfId="28218" builtinId="9" hidden="1"/>
    <cellStyle name="Followed Hyperlink" xfId="28220" builtinId="9" hidden="1"/>
    <cellStyle name="Followed Hyperlink" xfId="28222" builtinId="9" hidden="1"/>
    <cellStyle name="Followed Hyperlink" xfId="28224" builtinId="9" hidden="1"/>
    <cellStyle name="Followed Hyperlink" xfId="28226" builtinId="9" hidden="1"/>
    <cellStyle name="Followed Hyperlink" xfId="28228" builtinId="9" hidden="1"/>
    <cellStyle name="Followed Hyperlink" xfId="28230" builtinId="9" hidden="1"/>
    <cellStyle name="Followed Hyperlink" xfId="28232" builtinId="9" hidden="1"/>
    <cellStyle name="Followed Hyperlink" xfId="28234" builtinId="9" hidden="1"/>
    <cellStyle name="Followed Hyperlink" xfId="28236" builtinId="9" hidden="1"/>
    <cellStyle name="Followed Hyperlink" xfId="28238" builtinId="9" hidden="1"/>
    <cellStyle name="Followed Hyperlink" xfId="28240" builtinId="9" hidden="1"/>
    <cellStyle name="Followed Hyperlink" xfId="28242" builtinId="9" hidden="1"/>
    <cellStyle name="Followed Hyperlink" xfId="28244" builtinId="9" hidden="1"/>
    <cellStyle name="Followed Hyperlink" xfId="28246" builtinId="9" hidden="1"/>
    <cellStyle name="Followed Hyperlink" xfId="28248" builtinId="9" hidden="1"/>
    <cellStyle name="Followed Hyperlink" xfId="28250" builtinId="9" hidden="1"/>
    <cellStyle name="Followed Hyperlink" xfId="28252" builtinId="9" hidden="1"/>
    <cellStyle name="Followed Hyperlink" xfId="28254" builtinId="9" hidden="1"/>
    <cellStyle name="Followed Hyperlink" xfId="28256" builtinId="9" hidden="1"/>
    <cellStyle name="Followed Hyperlink" xfId="28258" builtinId="9" hidden="1"/>
    <cellStyle name="Followed Hyperlink" xfId="28260" builtinId="9" hidden="1"/>
    <cellStyle name="Followed Hyperlink" xfId="28262" builtinId="9" hidden="1"/>
    <cellStyle name="Followed Hyperlink" xfId="28264" builtinId="9" hidden="1"/>
    <cellStyle name="Followed Hyperlink" xfId="28266" builtinId="9" hidden="1"/>
    <cellStyle name="Followed Hyperlink" xfId="28268" builtinId="9" hidden="1"/>
    <cellStyle name="Followed Hyperlink" xfId="28270" builtinId="9" hidden="1"/>
    <cellStyle name="Followed Hyperlink" xfId="28272" builtinId="9" hidden="1"/>
    <cellStyle name="Followed Hyperlink" xfId="28274" builtinId="9" hidden="1"/>
    <cellStyle name="Followed Hyperlink" xfId="28276" builtinId="9" hidden="1"/>
    <cellStyle name="Followed Hyperlink" xfId="28278" builtinId="9" hidden="1"/>
    <cellStyle name="Followed Hyperlink" xfId="28280" builtinId="9" hidden="1"/>
    <cellStyle name="Followed Hyperlink" xfId="28282" builtinId="9" hidden="1"/>
    <cellStyle name="Followed Hyperlink" xfId="28284" builtinId="9" hidden="1"/>
    <cellStyle name="Followed Hyperlink" xfId="28286" builtinId="9" hidden="1"/>
    <cellStyle name="Followed Hyperlink" xfId="28288" builtinId="9" hidden="1"/>
    <cellStyle name="Followed Hyperlink" xfId="28290" builtinId="9" hidden="1"/>
    <cellStyle name="Followed Hyperlink" xfId="28292" builtinId="9" hidden="1"/>
    <cellStyle name="Followed Hyperlink" xfId="28294" builtinId="9" hidden="1"/>
    <cellStyle name="Followed Hyperlink" xfId="28296" builtinId="9" hidden="1"/>
    <cellStyle name="Followed Hyperlink" xfId="28298" builtinId="9" hidden="1"/>
    <cellStyle name="Followed Hyperlink" xfId="28300" builtinId="9" hidden="1"/>
    <cellStyle name="Followed Hyperlink" xfId="28302" builtinId="9" hidden="1"/>
    <cellStyle name="Followed Hyperlink" xfId="28304" builtinId="9" hidden="1"/>
    <cellStyle name="Followed Hyperlink" xfId="28306" builtinId="9" hidden="1"/>
    <cellStyle name="Followed Hyperlink" xfId="28308" builtinId="9" hidden="1"/>
    <cellStyle name="Followed Hyperlink" xfId="28310" builtinId="9" hidden="1"/>
    <cellStyle name="Followed Hyperlink" xfId="28312" builtinId="9" hidden="1"/>
    <cellStyle name="Followed Hyperlink" xfId="28314" builtinId="9" hidden="1"/>
    <cellStyle name="Followed Hyperlink" xfId="28316" builtinId="9" hidden="1"/>
    <cellStyle name="Followed Hyperlink" xfId="28318" builtinId="9" hidden="1"/>
    <cellStyle name="Followed Hyperlink" xfId="28320" builtinId="9" hidden="1"/>
    <cellStyle name="Followed Hyperlink" xfId="28321" builtinId="9" hidden="1"/>
    <cellStyle name="Followed Hyperlink" xfId="28322" builtinId="9" hidden="1"/>
    <cellStyle name="Followed Hyperlink" xfId="28323" builtinId="9" hidden="1"/>
    <cellStyle name="Followed Hyperlink" xfId="28324" builtinId="9" hidden="1"/>
    <cellStyle name="Followed Hyperlink" xfId="28325" builtinId="9" hidden="1"/>
    <cellStyle name="Followed Hyperlink" xfId="28326" builtinId="9" hidden="1"/>
    <cellStyle name="Followed Hyperlink" xfId="28327" builtinId="9" hidden="1"/>
    <cellStyle name="Followed Hyperlink" xfId="28328" builtinId="9" hidden="1"/>
    <cellStyle name="Followed Hyperlink" xfId="28329" builtinId="9" hidden="1"/>
    <cellStyle name="Followed Hyperlink" xfId="28330" builtinId="9" hidden="1"/>
    <cellStyle name="Followed Hyperlink" xfId="28331" builtinId="9" hidden="1"/>
    <cellStyle name="Followed Hyperlink" xfId="28332" builtinId="9" hidden="1"/>
    <cellStyle name="Followed Hyperlink" xfId="28333" builtinId="9" hidden="1"/>
    <cellStyle name="Followed Hyperlink" xfId="28334" builtinId="9" hidden="1"/>
    <cellStyle name="Followed Hyperlink" xfId="28335" builtinId="9" hidden="1"/>
    <cellStyle name="Followed Hyperlink" xfId="28336" builtinId="9" hidden="1"/>
    <cellStyle name="Followed Hyperlink" xfId="28337" builtinId="9" hidden="1"/>
    <cellStyle name="Followed Hyperlink" xfId="28338" builtinId="9" hidden="1"/>
    <cellStyle name="Followed Hyperlink" xfId="28339" builtinId="9" hidden="1"/>
    <cellStyle name="Followed Hyperlink" xfId="28340" builtinId="9" hidden="1"/>
    <cellStyle name="Followed Hyperlink" xfId="28341" builtinId="9" hidden="1"/>
    <cellStyle name="Followed Hyperlink" xfId="28342" builtinId="9" hidden="1"/>
    <cellStyle name="Followed Hyperlink" xfId="28343" builtinId="9" hidden="1"/>
    <cellStyle name="Followed Hyperlink" xfId="28344" builtinId="9" hidden="1"/>
    <cellStyle name="Followed Hyperlink" xfId="28345" builtinId="9" hidden="1"/>
    <cellStyle name="Followed Hyperlink" xfId="28346" builtinId="9" hidden="1"/>
    <cellStyle name="Followed Hyperlink" xfId="28347" builtinId="9" hidden="1"/>
    <cellStyle name="Followed Hyperlink" xfId="28348" builtinId="9" hidden="1"/>
    <cellStyle name="Followed Hyperlink" xfId="28349" builtinId="9" hidden="1"/>
    <cellStyle name="Followed Hyperlink" xfId="28350" builtinId="9" hidden="1"/>
    <cellStyle name="Followed Hyperlink" xfId="28351" builtinId="9" hidden="1"/>
    <cellStyle name="Followed Hyperlink" xfId="28352" builtinId="9" hidden="1"/>
    <cellStyle name="Followed Hyperlink" xfId="28353" builtinId="9" hidden="1"/>
    <cellStyle name="Followed Hyperlink" xfId="28354" builtinId="9" hidden="1"/>
    <cellStyle name="Followed Hyperlink" xfId="28355" builtinId="9" hidden="1"/>
    <cellStyle name="Followed Hyperlink" xfId="28356" builtinId="9" hidden="1"/>
    <cellStyle name="Followed Hyperlink" xfId="28357" builtinId="9" hidden="1"/>
    <cellStyle name="Followed Hyperlink" xfId="28358" builtinId="9" hidden="1"/>
    <cellStyle name="Followed Hyperlink" xfId="28359" builtinId="9" hidden="1"/>
    <cellStyle name="Followed Hyperlink" xfId="28360" builtinId="9" hidden="1"/>
    <cellStyle name="Followed Hyperlink" xfId="28361" builtinId="9" hidden="1"/>
    <cellStyle name="Followed Hyperlink" xfId="28362" builtinId="9" hidden="1"/>
    <cellStyle name="Followed Hyperlink" xfId="28363" builtinId="9" hidden="1"/>
    <cellStyle name="Followed Hyperlink" xfId="28364" builtinId="9" hidden="1"/>
    <cellStyle name="Followed Hyperlink" xfId="28365" builtinId="9" hidden="1"/>
    <cellStyle name="Followed Hyperlink" xfId="28366" builtinId="9" hidden="1"/>
    <cellStyle name="Followed Hyperlink" xfId="28367" builtinId="9" hidden="1"/>
    <cellStyle name="Followed Hyperlink" xfId="28368" builtinId="9" hidden="1"/>
    <cellStyle name="Followed Hyperlink" xfId="28369" builtinId="9" hidden="1"/>
    <cellStyle name="Followed Hyperlink" xfId="28370" builtinId="9" hidden="1"/>
    <cellStyle name="Followed Hyperlink" xfId="28371" builtinId="9" hidden="1"/>
    <cellStyle name="Followed Hyperlink" xfId="28372" builtinId="9" hidden="1"/>
    <cellStyle name="Followed Hyperlink" xfId="28373" builtinId="9" hidden="1"/>
    <cellStyle name="Followed Hyperlink" xfId="28374" builtinId="9" hidden="1"/>
    <cellStyle name="Followed Hyperlink" xfId="28375" builtinId="9" hidden="1"/>
    <cellStyle name="Followed Hyperlink" xfId="28376" builtinId="9" hidden="1"/>
    <cellStyle name="Followed Hyperlink" xfId="28377" builtinId="9" hidden="1"/>
    <cellStyle name="Followed Hyperlink" xfId="28378" builtinId="9" hidden="1"/>
    <cellStyle name="Followed Hyperlink" xfId="28379" builtinId="9" hidden="1"/>
    <cellStyle name="Followed Hyperlink" xfId="28380" builtinId="9" hidden="1"/>
    <cellStyle name="Followed Hyperlink" xfId="28381" builtinId="9" hidden="1"/>
    <cellStyle name="Followed Hyperlink" xfId="28382" builtinId="9" hidden="1"/>
    <cellStyle name="Followed Hyperlink" xfId="28383" builtinId="9" hidden="1"/>
    <cellStyle name="Followed Hyperlink" xfId="28384" builtinId="9" hidden="1"/>
    <cellStyle name="Followed Hyperlink" xfId="28385" builtinId="9" hidden="1"/>
    <cellStyle name="Followed Hyperlink" xfId="28386" builtinId="9" hidden="1"/>
    <cellStyle name="Followed Hyperlink" xfId="28387" builtinId="9" hidden="1"/>
    <cellStyle name="Followed Hyperlink" xfId="28388" builtinId="9" hidden="1"/>
    <cellStyle name="Followed Hyperlink" xfId="28389" builtinId="9" hidden="1"/>
    <cellStyle name="Followed Hyperlink" xfId="28390" builtinId="9" hidden="1"/>
    <cellStyle name="Followed Hyperlink" xfId="28391" builtinId="9" hidden="1"/>
    <cellStyle name="Followed Hyperlink" xfId="28392" builtinId="9" hidden="1"/>
    <cellStyle name="Followed Hyperlink" xfId="28393" builtinId="9" hidden="1"/>
    <cellStyle name="Followed Hyperlink" xfId="28394" builtinId="9" hidden="1"/>
    <cellStyle name="Followed Hyperlink" xfId="28395" builtinId="9" hidden="1"/>
    <cellStyle name="Followed Hyperlink" xfId="28396" builtinId="9" hidden="1"/>
    <cellStyle name="Followed Hyperlink" xfId="28397" builtinId="9" hidden="1"/>
    <cellStyle name="Followed Hyperlink" xfId="28398" builtinId="9" hidden="1"/>
    <cellStyle name="Followed Hyperlink" xfId="28399" builtinId="9" hidden="1"/>
    <cellStyle name="Followed Hyperlink" xfId="28400" builtinId="9" hidden="1"/>
    <cellStyle name="Followed Hyperlink" xfId="28401" builtinId="9" hidden="1"/>
    <cellStyle name="Followed Hyperlink" xfId="28402" builtinId="9" hidden="1"/>
    <cellStyle name="Followed Hyperlink" xfId="28403" builtinId="9" hidden="1"/>
    <cellStyle name="Followed Hyperlink" xfId="28404" builtinId="9" hidden="1"/>
    <cellStyle name="Followed Hyperlink" xfId="28405" builtinId="9" hidden="1"/>
    <cellStyle name="Followed Hyperlink" xfId="28406" builtinId="9" hidden="1"/>
    <cellStyle name="Followed Hyperlink" xfId="28407" builtinId="9" hidden="1"/>
    <cellStyle name="Followed Hyperlink" xfId="28408" builtinId="9" hidden="1"/>
    <cellStyle name="Followed Hyperlink" xfId="28409" builtinId="9" hidden="1"/>
    <cellStyle name="Followed Hyperlink" xfId="28410" builtinId="9" hidden="1"/>
    <cellStyle name="Followed Hyperlink" xfId="28411" builtinId="9" hidden="1"/>
    <cellStyle name="Followed Hyperlink" xfId="28412" builtinId="9" hidden="1"/>
    <cellStyle name="Followed Hyperlink" xfId="28413" builtinId="9" hidden="1"/>
    <cellStyle name="Followed Hyperlink" xfId="28414" builtinId="9" hidden="1"/>
    <cellStyle name="Followed Hyperlink" xfId="28415" builtinId="9" hidden="1"/>
    <cellStyle name="Followed Hyperlink" xfId="28416" builtinId="9" hidden="1"/>
    <cellStyle name="Followed Hyperlink" xfId="28417" builtinId="9" hidden="1"/>
    <cellStyle name="Followed Hyperlink" xfId="28418" builtinId="9" hidden="1"/>
    <cellStyle name="Followed Hyperlink" xfId="28419" builtinId="9" hidden="1"/>
    <cellStyle name="Followed Hyperlink" xfId="28420" builtinId="9" hidden="1"/>
    <cellStyle name="Followed Hyperlink" xfId="28421" builtinId="9" hidden="1"/>
    <cellStyle name="Followed Hyperlink" xfId="28422" builtinId="9" hidden="1"/>
    <cellStyle name="Followed Hyperlink" xfId="28423" builtinId="9" hidden="1"/>
    <cellStyle name="Followed Hyperlink" xfId="28424" builtinId="9" hidden="1"/>
    <cellStyle name="Followed Hyperlink" xfId="28425" builtinId="9" hidden="1"/>
    <cellStyle name="Followed Hyperlink" xfId="28426" builtinId="9" hidden="1"/>
    <cellStyle name="Followed Hyperlink" xfId="28427" builtinId="9" hidden="1"/>
    <cellStyle name="Followed Hyperlink" xfId="28428" builtinId="9" hidden="1"/>
    <cellStyle name="Followed Hyperlink" xfId="28429" builtinId="9" hidden="1"/>
    <cellStyle name="Followed Hyperlink" xfId="28430" builtinId="9" hidden="1"/>
    <cellStyle name="Followed Hyperlink" xfId="28431" builtinId="9" hidden="1"/>
    <cellStyle name="Followed Hyperlink" xfId="28432" builtinId="9" hidden="1"/>
    <cellStyle name="Followed Hyperlink" xfId="28433" builtinId="9" hidden="1"/>
    <cellStyle name="Followed Hyperlink" xfId="28434" builtinId="9" hidden="1"/>
    <cellStyle name="Followed Hyperlink" xfId="28435" builtinId="9" hidden="1"/>
    <cellStyle name="Followed Hyperlink" xfId="28436" builtinId="9" hidden="1"/>
    <cellStyle name="Followed Hyperlink" xfId="28437" builtinId="9" hidden="1"/>
    <cellStyle name="Followed Hyperlink" xfId="28438" builtinId="9" hidden="1"/>
    <cellStyle name="Followed Hyperlink" xfId="28439" builtinId="9" hidden="1"/>
    <cellStyle name="Followed Hyperlink" xfId="28440" builtinId="9" hidden="1"/>
    <cellStyle name="Followed Hyperlink" xfId="28441" builtinId="9" hidden="1"/>
    <cellStyle name="Followed Hyperlink" xfId="28442" builtinId="9" hidden="1"/>
    <cellStyle name="Followed Hyperlink" xfId="28443" builtinId="9" hidden="1"/>
    <cellStyle name="Followed Hyperlink" xfId="28444" builtinId="9" hidden="1"/>
    <cellStyle name="Followed Hyperlink" xfId="28445" builtinId="9" hidden="1"/>
    <cellStyle name="Followed Hyperlink" xfId="28446" builtinId="9" hidden="1"/>
    <cellStyle name="Followed Hyperlink" xfId="28447" builtinId="9" hidden="1"/>
    <cellStyle name="Followed Hyperlink" xfId="28448" builtinId="9" hidden="1"/>
    <cellStyle name="Followed Hyperlink" xfId="28449" builtinId="9" hidden="1"/>
    <cellStyle name="Followed Hyperlink" xfId="28450" builtinId="9" hidden="1"/>
    <cellStyle name="Followed Hyperlink" xfId="28451" builtinId="9" hidden="1"/>
    <cellStyle name="Followed Hyperlink" xfId="28452" builtinId="9" hidden="1"/>
    <cellStyle name="Followed Hyperlink" xfId="28453" builtinId="9" hidden="1"/>
    <cellStyle name="Followed Hyperlink" xfId="28454" builtinId="9" hidden="1"/>
    <cellStyle name="Followed Hyperlink" xfId="28455" builtinId="9" hidden="1"/>
    <cellStyle name="Followed Hyperlink" xfId="28456" builtinId="9" hidden="1"/>
    <cellStyle name="Followed Hyperlink" xfId="28457" builtinId="9" hidden="1"/>
    <cellStyle name="Followed Hyperlink" xfId="28458" builtinId="9" hidden="1"/>
    <cellStyle name="Followed Hyperlink" xfId="28459" builtinId="9" hidden="1"/>
    <cellStyle name="Followed Hyperlink" xfId="28460" builtinId="9" hidden="1"/>
    <cellStyle name="Followed Hyperlink" xfId="28461" builtinId="9" hidden="1"/>
    <cellStyle name="Followed Hyperlink" xfId="28462" builtinId="9" hidden="1"/>
    <cellStyle name="Followed Hyperlink" xfId="28463" builtinId="9" hidden="1"/>
    <cellStyle name="Followed Hyperlink" xfId="28464" builtinId="9" hidden="1"/>
    <cellStyle name="Followed Hyperlink" xfId="28465" builtinId="9" hidden="1"/>
    <cellStyle name="Followed Hyperlink" xfId="28466" builtinId="9" hidden="1"/>
    <cellStyle name="Followed Hyperlink" xfId="28467" builtinId="9" hidden="1"/>
    <cellStyle name="Followed Hyperlink" xfId="28468" builtinId="9" hidden="1"/>
    <cellStyle name="Followed Hyperlink" xfId="28469" builtinId="9" hidden="1"/>
    <cellStyle name="Followed Hyperlink" xfId="28470" builtinId="9" hidden="1"/>
    <cellStyle name="Followed Hyperlink" xfId="28471" builtinId="9" hidden="1"/>
    <cellStyle name="Followed Hyperlink" xfId="28472" builtinId="9" hidden="1"/>
    <cellStyle name="Followed Hyperlink" xfId="28473" builtinId="9" hidden="1"/>
    <cellStyle name="Followed Hyperlink" xfId="28474" builtinId="9" hidden="1"/>
    <cellStyle name="Followed Hyperlink" xfId="28475" builtinId="9" hidden="1"/>
    <cellStyle name="Followed Hyperlink" xfId="28476" builtinId="9" hidden="1"/>
    <cellStyle name="Followed Hyperlink" xfId="28477" builtinId="9" hidden="1"/>
    <cellStyle name="Followed Hyperlink" xfId="28478" builtinId="9" hidden="1"/>
    <cellStyle name="Followed Hyperlink" xfId="28479" builtinId="9" hidden="1"/>
    <cellStyle name="Followed Hyperlink" xfId="28480" builtinId="9" hidden="1"/>
    <cellStyle name="Followed Hyperlink" xfId="28481" builtinId="9" hidden="1"/>
    <cellStyle name="Followed Hyperlink" xfId="28482" builtinId="9" hidden="1"/>
    <cellStyle name="Followed Hyperlink" xfId="28483" builtinId="9" hidden="1"/>
    <cellStyle name="Followed Hyperlink" xfId="28485" builtinId="9" hidden="1"/>
    <cellStyle name="Followed Hyperlink" xfId="28487" builtinId="9" hidden="1"/>
    <cellStyle name="Followed Hyperlink" xfId="28489" builtinId="9" hidden="1"/>
    <cellStyle name="Followed Hyperlink" xfId="28491" builtinId="9" hidden="1"/>
    <cellStyle name="Followed Hyperlink" xfId="28493" builtinId="9" hidden="1"/>
    <cellStyle name="Followed Hyperlink" xfId="28495" builtinId="9" hidden="1"/>
    <cellStyle name="Followed Hyperlink" xfId="28497" builtinId="9" hidden="1"/>
    <cellStyle name="Followed Hyperlink" xfId="28499" builtinId="9" hidden="1"/>
    <cellStyle name="Followed Hyperlink" xfId="28501" builtinId="9" hidden="1"/>
    <cellStyle name="Followed Hyperlink" xfId="28503" builtinId="9" hidden="1"/>
    <cellStyle name="Followed Hyperlink" xfId="28505" builtinId="9" hidden="1"/>
    <cellStyle name="Followed Hyperlink" xfId="28507" builtinId="9" hidden="1"/>
    <cellStyle name="Followed Hyperlink" xfId="28509" builtinId="9" hidden="1"/>
    <cellStyle name="Followed Hyperlink" xfId="28511" builtinId="9" hidden="1"/>
    <cellStyle name="Followed Hyperlink" xfId="28513" builtinId="9" hidden="1"/>
    <cellStyle name="Followed Hyperlink" xfId="28515" builtinId="9" hidden="1"/>
    <cellStyle name="Followed Hyperlink" xfId="28517" builtinId="9" hidden="1"/>
    <cellStyle name="Followed Hyperlink" xfId="28519" builtinId="9" hidden="1"/>
    <cellStyle name="Followed Hyperlink" xfId="28521" builtinId="9" hidden="1"/>
    <cellStyle name="Followed Hyperlink" xfId="28523" builtinId="9" hidden="1"/>
    <cellStyle name="Followed Hyperlink" xfId="28525" builtinId="9" hidden="1"/>
    <cellStyle name="Followed Hyperlink" xfId="28527" builtinId="9" hidden="1"/>
    <cellStyle name="Followed Hyperlink" xfId="28529" builtinId="9" hidden="1"/>
    <cellStyle name="Followed Hyperlink" xfId="28531" builtinId="9" hidden="1"/>
    <cellStyle name="Followed Hyperlink" xfId="28533" builtinId="9" hidden="1"/>
    <cellStyle name="Followed Hyperlink" xfId="28535" builtinId="9" hidden="1"/>
    <cellStyle name="Followed Hyperlink" xfId="28537" builtinId="9" hidden="1"/>
    <cellStyle name="Followed Hyperlink" xfId="28539" builtinId="9" hidden="1"/>
    <cellStyle name="Followed Hyperlink" xfId="28541" builtinId="9" hidden="1"/>
    <cellStyle name="Followed Hyperlink" xfId="28543" builtinId="9" hidden="1"/>
    <cellStyle name="Followed Hyperlink" xfId="28545" builtinId="9" hidden="1"/>
    <cellStyle name="Followed Hyperlink" xfId="28547" builtinId="9" hidden="1"/>
    <cellStyle name="Followed Hyperlink" xfId="28549" builtinId="9" hidden="1"/>
    <cellStyle name="Followed Hyperlink" xfId="28551" builtinId="9" hidden="1"/>
    <cellStyle name="Followed Hyperlink" xfId="28553" builtinId="9" hidden="1"/>
    <cellStyle name="Followed Hyperlink" xfId="28555" builtinId="9" hidden="1"/>
    <cellStyle name="Followed Hyperlink" xfId="28557" builtinId="9" hidden="1"/>
    <cellStyle name="Followed Hyperlink" xfId="28559" builtinId="9" hidden="1"/>
    <cellStyle name="Followed Hyperlink" xfId="28561" builtinId="9" hidden="1"/>
    <cellStyle name="Followed Hyperlink" xfId="28563" builtinId="9" hidden="1"/>
    <cellStyle name="Followed Hyperlink" xfId="28565" builtinId="9" hidden="1"/>
    <cellStyle name="Followed Hyperlink" xfId="28567" builtinId="9" hidden="1"/>
    <cellStyle name="Followed Hyperlink" xfId="28569" builtinId="9" hidden="1"/>
    <cellStyle name="Followed Hyperlink" xfId="28571" builtinId="9" hidden="1"/>
    <cellStyle name="Followed Hyperlink" xfId="28573" builtinId="9" hidden="1"/>
    <cellStyle name="Followed Hyperlink" xfId="28575" builtinId="9" hidden="1"/>
    <cellStyle name="Followed Hyperlink" xfId="28577" builtinId="9" hidden="1"/>
    <cellStyle name="Followed Hyperlink" xfId="28579" builtinId="9" hidden="1"/>
    <cellStyle name="Followed Hyperlink" xfId="28581" builtinId="9" hidden="1"/>
    <cellStyle name="Followed Hyperlink" xfId="28583" builtinId="9" hidden="1"/>
    <cellStyle name="Followed Hyperlink" xfId="28585" builtinId="9" hidden="1"/>
    <cellStyle name="Followed Hyperlink" xfId="28587" builtinId="9" hidden="1"/>
    <cellStyle name="Followed Hyperlink" xfId="28589" builtinId="9" hidden="1"/>
    <cellStyle name="Followed Hyperlink" xfId="28591" builtinId="9" hidden="1"/>
    <cellStyle name="Followed Hyperlink" xfId="28593" builtinId="9" hidden="1"/>
    <cellStyle name="Followed Hyperlink" xfId="28595" builtinId="9" hidden="1"/>
    <cellStyle name="Followed Hyperlink" xfId="28597" builtinId="9" hidden="1"/>
    <cellStyle name="Followed Hyperlink" xfId="28599" builtinId="9" hidden="1"/>
    <cellStyle name="Followed Hyperlink" xfId="28601" builtinId="9" hidden="1"/>
    <cellStyle name="Followed Hyperlink" xfId="28603" builtinId="9" hidden="1"/>
    <cellStyle name="Followed Hyperlink" xfId="28605" builtinId="9" hidden="1"/>
    <cellStyle name="Followed Hyperlink" xfId="28607" builtinId="9" hidden="1"/>
    <cellStyle name="Followed Hyperlink" xfId="28609" builtinId="9" hidden="1"/>
    <cellStyle name="Followed Hyperlink" xfId="28611" builtinId="9" hidden="1"/>
    <cellStyle name="Followed Hyperlink" xfId="28613" builtinId="9" hidden="1"/>
    <cellStyle name="Followed Hyperlink" xfId="28615" builtinId="9" hidden="1"/>
    <cellStyle name="Followed Hyperlink" xfId="28617" builtinId="9" hidden="1"/>
    <cellStyle name="Followed Hyperlink" xfId="28619" builtinId="9" hidden="1"/>
    <cellStyle name="Followed Hyperlink" xfId="28621" builtinId="9" hidden="1"/>
    <cellStyle name="Followed Hyperlink" xfId="28623" builtinId="9" hidden="1"/>
    <cellStyle name="Followed Hyperlink" xfId="28625" builtinId="9" hidden="1"/>
    <cellStyle name="Followed Hyperlink" xfId="28627" builtinId="9" hidden="1"/>
    <cellStyle name="Followed Hyperlink" xfId="28629" builtinId="9" hidden="1"/>
    <cellStyle name="Followed Hyperlink" xfId="28631" builtinId="9" hidden="1"/>
    <cellStyle name="Followed Hyperlink" xfId="28633" builtinId="9" hidden="1"/>
    <cellStyle name="Followed Hyperlink" xfId="28635" builtinId="9" hidden="1"/>
    <cellStyle name="Followed Hyperlink" xfId="28637" builtinId="9" hidden="1"/>
    <cellStyle name="Followed Hyperlink" xfId="28639" builtinId="9" hidden="1"/>
    <cellStyle name="Followed Hyperlink" xfId="28641" builtinId="9" hidden="1"/>
    <cellStyle name="Followed Hyperlink" xfId="28643" builtinId="9" hidden="1"/>
    <cellStyle name="Followed Hyperlink" xfId="28645" builtinId="9" hidden="1"/>
    <cellStyle name="Followed Hyperlink" xfId="28647" builtinId="9" hidden="1"/>
    <cellStyle name="Followed Hyperlink" xfId="28649" builtinId="9" hidden="1"/>
    <cellStyle name="Followed Hyperlink" xfId="28651" builtinId="9" hidden="1"/>
    <cellStyle name="Followed Hyperlink" xfId="28653" builtinId="9" hidden="1"/>
    <cellStyle name="Followed Hyperlink" xfId="28655" builtinId="9" hidden="1"/>
    <cellStyle name="Followed Hyperlink" xfId="28657" builtinId="9" hidden="1"/>
    <cellStyle name="Followed Hyperlink" xfId="28659" builtinId="9" hidden="1"/>
    <cellStyle name="Followed Hyperlink" xfId="28661" builtinId="9" hidden="1"/>
    <cellStyle name="Followed Hyperlink" xfId="28663" builtinId="9" hidden="1"/>
    <cellStyle name="Followed Hyperlink" xfId="28665" builtinId="9" hidden="1"/>
    <cellStyle name="Followed Hyperlink" xfId="28667" builtinId="9" hidden="1"/>
    <cellStyle name="Followed Hyperlink" xfId="28669" builtinId="9" hidden="1"/>
    <cellStyle name="Followed Hyperlink" xfId="28671" builtinId="9" hidden="1"/>
    <cellStyle name="Followed Hyperlink" xfId="28673" builtinId="9" hidden="1"/>
    <cellStyle name="Followed Hyperlink" xfId="28675" builtinId="9" hidden="1"/>
    <cellStyle name="Followed Hyperlink" xfId="28677" builtinId="9" hidden="1"/>
    <cellStyle name="Followed Hyperlink" xfId="28679" builtinId="9" hidden="1"/>
    <cellStyle name="Followed Hyperlink" xfId="28681" builtinId="9" hidden="1"/>
    <cellStyle name="Followed Hyperlink" xfId="28683" builtinId="9" hidden="1"/>
    <cellStyle name="Followed Hyperlink" xfId="28685" builtinId="9" hidden="1"/>
    <cellStyle name="Followed Hyperlink" xfId="28687" builtinId="9" hidden="1"/>
    <cellStyle name="Followed Hyperlink" xfId="28689" builtinId="9" hidden="1"/>
    <cellStyle name="Followed Hyperlink" xfId="28691" builtinId="9" hidden="1"/>
    <cellStyle name="Followed Hyperlink" xfId="28693" builtinId="9" hidden="1"/>
    <cellStyle name="Followed Hyperlink" xfId="28695" builtinId="9" hidden="1"/>
    <cellStyle name="Followed Hyperlink" xfId="28697" builtinId="9" hidden="1"/>
    <cellStyle name="Followed Hyperlink" xfId="28699" builtinId="9" hidden="1"/>
    <cellStyle name="Followed Hyperlink" xfId="28701" builtinId="9" hidden="1"/>
    <cellStyle name="Followed Hyperlink" xfId="28703" builtinId="9" hidden="1"/>
    <cellStyle name="Followed Hyperlink" xfId="28705" builtinId="9" hidden="1"/>
    <cellStyle name="Followed Hyperlink" xfId="28707" builtinId="9" hidden="1"/>
    <cellStyle name="Followed Hyperlink" xfId="28709" builtinId="9" hidden="1"/>
    <cellStyle name="Followed Hyperlink" xfId="28711" builtinId="9" hidden="1"/>
    <cellStyle name="Followed Hyperlink" xfId="28713" builtinId="9" hidden="1"/>
    <cellStyle name="Followed Hyperlink" xfId="28715" builtinId="9" hidden="1"/>
    <cellStyle name="Followed Hyperlink" xfId="28717" builtinId="9" hidden="1"/>
    <cellStyle name="Followed Hyperlink" xfId="28719" builtinId="9" hidden="1"/>
    <cellStyle name="Followed Hyperlink" xfId="28721" builtinId="9" hidden="1"/>
    <cellStyle name="Followed Hyperlink" xfId="28723" builtinId="9" hidden="1"/>
    <cellStyle name="Followed Hyperlink" xfId="28725" builtinId="9" hidden="1"/>
    <cellStyle name="Followed Hyperlink" xfId="28727" builtinId="9" hidden="1"/>
    <cellStyle name="Followed Hyperlink" xfId="28729" builtinId="9" hidden="1"/>
    <cellStyle name="Followed Hyperlink" xfId="28731" builtinId="9" hidden="1"/>
    <cellStyle name="Followed Hyperlink" xfId="28733" builtinId="9" hidden="1"/>
    <cellStyle name="Followed Hyperlink" xfId="28735" builtinId="9" hidden="1"/>
    <cellStyle name="Followed Hyperlink" xfId="28737" builtinId="9" hidden="1"/>
    <cellStyle name="Followed Hyperlink" xfId="28739" builtinId="9" hidden="1"/>
    <cellStyle name="Followed Hyperlink" xfId="28741" builtinId="9" hidden="1"/>
    <cellStyle name="Followed Hyperlink" xfId="28743" builtinId="9" hidden="1"/>
    <cellStyle name="Followed Hyperlink" xfId="28745" builtinId="9" hidden="1"/>
    <cellStyle name="Followed Hyperlink" xfId="28747" builtinId="9" hidden="1"/>
    <cellStyle name="Followed Hyperlink" xfId="28749" builtinId="9" hidden="1"/>
    <cellStyle name="Followed Hyperlink" xfId="28751" builtinId="9" hidden="1"/>
    <cellStyle name="Followed Hyperlink" xfId="28753" builtinId="9" hidden="1"/>
    <cellStyle name="Followed Hyperlink" xfId="28755" builtinId="9" hidden="1"/>
    <cellStyle name="Followed Hyperlink" xfId="28757" builtinId="9" hidden="1"/>
    <cellStyle name="Followed Hyperlink" xfId="28759" builtinId="9" hidden="1"/>
    <cellStyle name="Followed Hyperlink" xfId="28761" builtinId="9" hidden="1"/>
    <cellStyle name="Followed Hyperlink" xfId="28763" builtinId="9" hidden="1"/>
    <cellStyle name="Followed Hyperlink" xfId="28765" builtinId="9" hidden="1"/>
    <cellStyle name="Followed Hyperlink" xfId="28767" builtinId="9" hidden="1"/>
    <cellStyle name="Followed Hyperlink" xfId="28769" builtinId="9" hidden="1"/>
    <cellStyle name="Followed Hyperlink" xfId="28771" builtinId="9" hidden="1"/>
    <cellStyle name="Followed Hyperlink" xfId="28773" builtinId="9" hidden="1"/>
    <cellStyle name="Followed Hyperlink" xfId="28775" builtinId="9" hidden="1"/>
    <cellStyle name="Followed Hyperlink" xfId="28777" builtinId="9" hidden="1"/>
    <cellStyle name="Followed Hyperlink" xfId="28779" builtinId="9" hidden="1"/>
    <cellStyle name="Followed Hyperlink" xfId="28781" builtinId="9" hidden="1"/>
    <cellStyle name="Followed Hyperlink" xfId="28783" builtinId="9" hidden="1"/>
    <cellStyle name="Followed Hyperlink" xfId="28785" builtinId="9" hidden="1"/>
    <cellStyle name="Followed Hyperlink" xfId="28787" builtinId="9" hidden="1"/>
    <cellStyle name="Followed Hyperlink" xfId="28789" builtinId="9" hidden="1"/>
    <cellStyle name="Followed Hyperlink" xfId="28791" builtinId="9" hidden="1"/>
    <cellStyle name="Followed Hyperlink" xfId="28793" builtinId="9" hidden="1"/>
    <cellStyle name="Followed Hyperlink" xfId="28795" builtinId="9" hidden="1"/>
    <cellStyle name="Followed Hyperlink" xfId="28797" builtinId="9" hidden="1"/>
    <cellStyle name="Followed Hyperlink" xfId="28799" builtinId="9" hidden="1"/>
    <cellStyle name="Followed Hyperlink" xfId="28801" builtinId="9" hidden="1"/>
    <cellStyle name="Followed Hyperlink" xfId="28803" builtinId="9" hidden="1"/>
    <cellStyle name="Followed Hyperlink" xfId="28805" builtinId="9" hidden="1"/>
    <cellStyle name="Followed Hyperlink" xfId="28807" builtinId="9" hidden="1"/>
    <cellStyle name="Followed Hyperlink" xfId="28809" builtinId="9" hidden="1"/>
    <cellStyle name="Followed Hyperlink" xfId="28811" builtinId="9" hidden="1"/>
    <cellStyle name="Followed Hyperlink" xfId="28813" builtinId="9" hidden="1"/>
    <cellStyle name="Followed Hyperlink" xfId="28815" builtinId="9" hidden="1"/>
    <cellStyle name="Followed Hyperlink" xfId="28817" builtinId="9" hidden="1"/>
    <cellStyle name="Followed Hyperlink" xfId="28819" builtinId="9" hidden="1"/>
    <cellStyle name="Followed Hyperlink" xfId="28821" builtinId="9" hidden="1"/>
    <cellStyle name="Followed Hyperlink" xfId="28823" builtinId="9" hidden="1"/>
    <cellStyle name="Followed Hyperlink" xfId="28825" builtinId="9" hidden="1"/>
    <cellStyle name="Followed Hyperlink" xfId="28827" builtinId="9" hidden="1"/>
    <cellStyle name="Followed Hyperlink" xfId="28829" builtinId="9" hidden="1"/>
    <cellStyle name="Followed Hyperlink" xfId="28831" builtinId="9" hidden="1"/>
    <cellStyle name="Followed Hyperlink" xfId="28833" builtinId="9" hidden="1"/>
    <cellStyle name="Followed Hyperlink" xfId="28835" builtinId="9" hidden="1"/>
    <cellStyle name="Followed Hyperlink" xfId="28837" builtinId="9" hidden="1"/>
    <cellStyle name="Followed Hyperlink" xfId="28839" builtinId="9" hidden="1"/>
    <cellStyle name="Followed Hyperlink" xfId="28841" builtinId="9" hidden="1"/>
    <cellStyle name="Followed Hyperlink" xfId="28843" builtinId="9" hidden="1"/>
    <cellStyle name="Followed Hyperlink" xfId="28845" builtinId="9" hidden="1"/>
    <cellStyle name="Followed Hyperlink" xfId="28847" builtinId="9" hidden="1"/>
    <cellStyle name="Followed Hyperlink" xfId="28849" builtinId="9" hidden="1"/>
    <cellStyle name="Followed Hyperlink" xfId="28851" builtinId="9" hidden="1"/>
    <cellStyle name="Followed Hyperlink" xfId="28853" builtinId="9" hidden="1"/>
    <cellStyle name="Followed Hyperlink" xfId="28855" builtinId="9" hidden="1"/>
    <cellStyle name="Followed Hyperlink" xfId="28857" builtinId="9" hidden="1"/>
    <cellStyle name="Followed Hyperlink" xfId="28859" builtinId="9" hidden="1"/>
    <cellStyle name="Followed Hyperlink" xfId="28861" builtinId="9" hidden="1"/>
    <cellStyle name="Followed Hyperlink" xfId="28863" builtinId="9" hidden="1"/>
    <cellStyle name="Followed Hyperlink" xfId="28865" builtinId="9" hidden="1"/>
    <cellStyle name="Followed Hyperlink" xfId="28867" builtinId="9" hidden="1"/>
    <cellStyle name="Followed Hyperlink" xfId="28869" builtinId="9" hidden="1"/>
    <cellStyle name="Followed Hyperlink" xfId="28871" builtinId="9" hidden="1"/>
    <cellStyle name="Followed Hyperlink" xfId="28873" builtinId="9" hidden="1"/>
    <cellStyle name="Followed Hyperlink" xfId="28875" builtinId="9" hidden="1"/>
    <cellStyle name="Followed Hyperlink" xfId="28877" builtinId="9" hidden="1"/>
    <cellStyle name="Followed Hyperlink" xfId="28879" builtinId="9" hidden="1"/>
    <cellStyle name="Followed Hyperlink" xfId="28881" builtinId="9" hidden="1"/>
    <cellStyle name="Followed Hyperlink" xfId="28883" builtinId="9" hidden="1"/>
    <cellStyle name="Followed Hyperlink" xfId="28885" builtinId="9" hidden="1"/>
    <cellStyle name="Followed Hyperlink" xfId="28887" builtinId="9" hidden="1"/>
    <cellStyle name="Followed Hyperlink" xfId="28889" builtinId="9" hidden="1"/>
    <cellStyle name="Followed Hyperlink" xfId="28891" builtinId="9" hidden="1"/>
    <cellStyle name="Followed Hyperlink" xfId="28893" builtinId="9" hidden="1"/>
    <cellStyle name="Followed Hyperlink" xfId="28895" builtinId="9" hidden="1"/>
    <cellStyle name="Followed Hyperlink" xfId="28897" builtinId="9" hidden="1"/>
    <cellStyle name="Followed Hyperlink" xfId="28899" builtinId="9" hidden="1"/>
    <cellStyle name="Followed Hyperlink" xfId="28901" builtinId="9" hidden="1"/>
    <cellStyle name="Followed Hyperlink" xfId="28903" builtinId="9" hidden="1"/>
    <cellStyle name="Followed Hyperlink" xfId="28905" builtinId="9" hidden="1"/>
    <cellStyle name="Followed Hyperlink" xfId="28907" builtinId="9" hidden="1"/>
    <cellStyle name="Followed Hyperlink" xfId="28909" builtinId="9" hidden="1"/>
    <cellStyle name="Followed Hyperlink" xfId="28911" builtinId="9" hidden="1"/>
    <cellStyle name="Followed Hyperlink" xfId="28913" builtinId="9" hidden="1"/>
    <cellStyle name="Followed Hyperlink" xfId="28915" builtinId="9" hidden="1"/>
    <cellStyle name="Followed Hyperlink" xfId="28917" builtinId="9" hidden="1"/>
    <cellStyle name="Followed Hyperlink" xfId="28919" builtinId="9" hidden="1"/>
    <cellStyle name="Followed Hyperlink" xfId="28921" builtinId="9" hidden="1"/>
    <cellStyle name="Followed Hyperlink" xfId="28923" builtinId="9" hidden="1"/>
    <cellStyle name="Followed Hyperlink" xfId="28925" builtinId="9" hidden="1"/>
    <cellStyle name="Followed Hyperlink" xfId="28927" builtinId="9" hidden="1"/>
    <cellStyle name="Followed Hyperlink" xfId="28929" builtinId="9" hidden="1"/>
    <cellStyle name="Followed Hyperlink" xfId="28931" builtinId="9" hidden="1"/>
    <cellStyle name="Followed Hyperlink" xfId="28933" builtinId="9" hidden="1"/>
    <cellStyle name="Followed Hyperlink" xfId="28935" builtinId="9" hidden="1"/>
    <cellStyle name="Followed Hyperlink" xfId="28937" builtinId="9" hidden="1"/>
    <cellStyle name="Followed Hyperlink" xfId="28939" builtinId="9" hidden="1"/>
    <cellStyle name="Followed Hyperlink" xfId="28941" builtinId="9" hidden="1"/>
    <cellStyle name="Followed Hyperlink" xfId="28943" builtinId="9" hidden="1"/>
    <cellStyle name="Followed Hyperlink" xfId="28945" builtinId="9" hidden="1"/>
    <cellStyle name="Followed Hyperlink" xfId="28947" builtinId="9" hidden="1"/>
    <cellStyle name="Followed Hyperlink" xfId="28949" builtinId="9" hidden="1"/>
    <cellStyle name="Followed Hyperlink" xfId="28951" builtinId="9" hidden="1"/>
    <cellStyle name="Followed Hyperlink" xfId="28953" builtinId="9" hidden="1"/>
    <cellStyle name="Followed Hyperlink" xfId="28955" builtinId="9" hidden="1"/>
    <cellStyle name="Followed Hyperlink" xfId="28957" builtinId="9" hidden="1"/>
    <cellStyle name="Followed Hyperlink" xfId="28959" builtinId="9" hidden="1"/>
    <cellStyle name="Followed Hyperlink" xfId="28961" builtinId="9" hidden="1"/>
    <cellStyle name="Followed Hyperlink" xfId="28963" builtinId="9" hidden="1"/>
    <cellStyle name="Followed Hyperlink" xfId="28965" builtinId="9" hidden="1"/>
    <cellStyle name="Followed Hyperlink" xfId="28967" builtinId="9" hidden="1"/>
    <cellStyle name="Followed Hyperlink" xfId="28969" builtinId="9" hidden="1"/>
    <cellStyle name="Followed Hyperlink" xfId="28971" builtinId="9" hidden="1"/>
    <cellStyle name="Followed Hyperlink" xfId="28973" builtinId="9" hidden="1"/>
    <cellStyle name="Followed Hyperlink" xfId="28975" builtinId="9" hidden="1"/>
    <cellStyle name="Followed Hyperlink" xfId="28977" builtinId="9" hidden="1"/>
    <cellStyle name="Followed Hyperlink" xfId="28979" builtinId="9" hidden="1"/>
    <cellStyle name="Followed Hyperlink" xfId="28981" builtinId="9" hidden="1"/>
    <cellStyle name="Followed Hyperlink" xfId="28983" builtinId="9" hidden="1"/>
    <cellStyle name="Followed Hyperlink" xfId="28985" builtinId="9" hidden="1"/>
    <cellStyle name="Followed Hyperlink" xfId="28987" builtinId="9" hidden="1"/>
    <cellStyle name="Followed Hyperlink" xfId="28989" builtinId="9" hidden="1"/>
    <cellStyle name="Followed Hyperlink" xfId="28991" builtinId="9" hidden="1"/>
    <cellStyle name="Followed Hyperlink" xfId="28993" builtinId="9" hidden="1"/>
    <cellStyle name="Followed Hyperlink" xfId="28995" builtinId="9" hidden="1"/>
    <cellStyle name="Followed Hyperlink" xfId="28997" builtinId="9" hidden="1"/>
    <cellStyle name="Followed Hyperlink" xfId="28999" builtinId="9" hidden="1"/>
    <cellStyle name="Followed Hyperlink" xfId="29001" builtinId="9" hidden="1"/>
    <cellStyle name="Followed Hyperlink" xfId="29003" builtinId="9" hidden="1"/>
    <cellStyle name="Followed Hyperlink" xfId="29005" builtinId="9" hidden="1"/>
    <cellStyle name="Followed Hyperlink" xfId="29007" builtinId="9" hidden="1"/>
    <cellStyle name="Followed Hyperlink" xfId="29009" builtinId="9" hidden="1"/>
    <cellStyle name="Followed Hyperlink" xfId="29011" builtinId="9" hidden="1"/>
    <cellStyle name="Followed Hyperlink" xfId="29013" builtinId="9" hidden="1"/>
    <cellStyle name="Followed Hyperlink" xfId="29015" builtinId="9" hidden="1"/>
    <cellStyle name="Followed Hyperlink" xfId="29017" builtinId="9" hidden="1"/>
    <cellStyle name="Followed Hyperlink" xfId="29019" builtinId="9" hidden="1"/>
    <cellStyle name="Followed Hyperlink" xfId="29021" builtinId="9" hidden="1"/>
    <cellStyle name="Followed Hyperlink" xfId="29023" builtinId="9" hidden="1"/>
    <cellStyle name="Followed Hyperlink" xfId="29025" builtinId="9" hidden="1"/>
    <cellStyle name="Followed Hyperlink" xfId="29027" builtinId="9" hidden="1"/>
    <cellStyle name="Followed Hyperlink" xfId="29029" builtinId="9" hidden="1"/>
    <cellStyle name="Followed Hyperlink" xfId="29031" builtinId="9" hidden="1"/>
    <cellStyle name="Followed Hyperlink" xfId="29033" builtinId="9" hidden="1"/>
    <cellStyle name="Followed Hyperlink" xfId="29035" builtinId="9" hidden="1"/>
    <cellStyle name="Followed Hyperlink" xfId="29037" builtinId="9" hidden="1"/>
    <cellStyle name="Followed Hyperlink" xfId="29039" builtinId="9" hidden="1"/>
    <cellStyle name="Followed Hyperlink" xfId="29041" builtinId="9" hidden="1"/>
    <cellStyle name="Followed Hyperlink" xfId="29043" builtinId="9" hidden="1"/>
    <cellStyle name="Followed Hyperlink" xfId="29045" builtinId="9" hidden="1"/>
    <cellStyle name="Followed Hyperlink" xfId="29047" builtinId="9" hidden="1"/>
    <cellStyle name="Followed Hyperlink" xfId="29049" builtinId="9" hidden="1"/>
    <cellStyle name="Followed Hyperlink" xfId="29051" builtinId="9" hidden="1"/>
    <cellStyle name="Followed Hyperlink" xfId="29053" builtinId="9" hidden="1"/>
    <cellStyle name="Followed Hyperlink" xfId="29055" builtinId="9" hidden="1"/>
    <cellStyle name="Followed Hyperlink" xfId="29057" builtinId="9" hidden="1"/>
    <cellStyle name="Followed Hyperlink" xfId="29059" builtinId="9" hidden="1"/>
    <cellStyle name="Followed Hyperlink" xfId="29061" builtinId="9" hidden="1"/>
    <cellStyle name="Followed Hyperlink" xfId="29063" builtinId="9" hidden="1"/>
    <cellStyle name="Followed Hyperlink" xfId="29065" builtinId="9" hidden="1"/>
    <cellStyle name="Followed Hyperlink" xfId="29067" builtinId="9" hidden="1"/>
    <cellStyle name="Followed Hyperlink" xfId="29069" builtinId="9" hidden="1"/>
    <cellStyle name="Followed Hyperlink" xfId="29071" builtinId="9" hidden="1"/>
    <cellStyle name="Followed Hyperlink" xfId="29073" builtinId="9" hidden="1"/>
    <cellStyle name="Followed Hyperlink" xfId="29075" builtinId="9" hidden="1"/>
    <cellStyle name="Followed Hyperlink" xfId="29077" builtinId="9" hidden="1"/>
    <cellStyle name="Followed Hyperlink" xfId="29079" builtinId="9" hidden="1"/>
    <cellStyle name="Followed Hyperlink" xfId="29081" builtinId="9" hidden="1"/>
    <cellStyle name="Followed Hyperlink" xfId="29083" builtinId="9" hidden="1"/>
    <cellStyle name="Followed Hyperlink" xfId="29085" builtinId="9" hidden="1"/>
    <cellStyle name="Followed Hyperlink" xfId="29087" builtinId="9" hidden="1"/>
    <cellStyle name="Followed Hyperlink" xfId="29089" builtinId="9" hidden="1"/>
    <cellStyle name="Followed Hyperlink" xfId="29091" builtinId="9" hidden="1"/>
    <cellStyle name="Followed Hyperlink" xfId="29093" builtinId="9" hidden="1"/>
    <cellStyle name="Followed Hyperlink" xfId="29095" builtinId="9" hidden="1"/>
    <cellStyle name="Followed Hyperlink" xfId="29097" builtinId="9" hidden="1"/>
    <cellStyle name="Followed Hyperlink" xfId="29099" builtinId="9" hidden="1"/>
    <cellStyle name="Followed Hyperlink" xfId="29101" builtinId="9" hidden="1"/>
    <cellStyle name="Followed Hyperlink" xfId="29103" builtinId="9" hidden="1"/>
    <cellStyle name="Followed Hyperlink" xfId="29105" builtinId="9" hidden="1"/>
    <cellStyle name="Followed Hyperlink" xfId="29107" builtinId="9" hidden="1"/>
    <cellStyle name="Followed Hyperlink" xfId="29109" builtinId="9" hidden="1"/>
    <cellStyle name="Followed Hyperlink" xfId="29111" builtinId="9" hidden="1"/>
    <cellStyle name="Followed Hyperlink" xfId="29113" builtinId="9" hidden="1"/>
    <cellStyle name="Followed Hyperlink" xfId="29115" builtinId="9" hidden="1"/>
    <cellStyle name="Followed Hyperlink" xfId="29117" builtinId="9" hidden="1"/>
    <cellStyle name="Followed Hyperlink" xfId="29119" builtinId="9" hidden="1"/>
    <cellStyle name="Followed Hyperlink" xfId="29121" builtinId="9" hidden="1"/>
    <cellStyle name="Followed Hyperlink" xfId="29123" builtinId="9" hidden="1"/>
    <cellStyle name="Followed Hyperlink" xfId="29125" builtinId="9" hidden="1"/>
    <cellStyle name="Followed Hyperlink" xfId="29127" builtinId="9" hidden="1"/>
    <cellStyle name="Followed Hyperlink" xfId="29131" builtinId="9" hidden="1"/>
    <cellStyle name="Followed Hyperlink" xfId="29133" builtinId="9" hidden="1"/>
    <cellStyle name="Followed Hyperlink" xfId="29135" builtinId="9" hidden="1"/>
    <cellStyle name="Followed Hyperlink" xfId="29137" builtinId="9" hidden="1"/>
    <cellStyle name="Followed Hyperlink" xfId="29139" builtinId="9" hidden="1"/>
    <cellStyle name="Followed Hyperlink" xfId="29141" builtinId="9" hidden="1"/>
    <cellStyle name="Followed Hyperlink" xfId="29143" builtinId="9" hidden="1"/>
    <cellStyle name="Followed Hyperlink" xfId="29145" builtinId="9" hidden="1"/>
    <cellStyle name="Followed Hyperlink" xfId="29147" builtinId="9" hidden="1"/>
    <cellStyle name="Followed Hyperlink" xfId="29149" builtinId="9" hidden="1"/>
    <cellStyle name="Followed Hyperlink" xfId="29151" builtinId="9" hidden="1"/>
    <cellStyle name="Followed Hyperlink" xfId="29153" builtinId="9" hidden="1"/>
    <cellStyle name="Followed Hyperlink" xfId="29155" builtinId="9" hidden="1"/>
    <cellStyle name="Followed Hyperlink" xfId="29157" builtinId="9" hidden="1"/>
    <cellStyle name="Followed Hyperlink" xfId="29159" builtinId="9" hidden="1"/>
    <cellStyle name="Followed Hyperlink" xfId="29161" builtinId="9" hidden="1"/>
    <cellStyle name="Followed Hyperlink" xfId="29163" builtinId="9" hidden="1"/>
    <cellStyle name="Followed Hyperlink" xfId="29165" builtinId="9" hidden="1"/>
    <cellStyle name="Followed Hyperlink" xfId="29167" builtinId="9" hidden="1"/>
    <cellStyle name="Followed Hyperlink" xfId="29169" builtinId="9" hidden="1"/>
    <cellStyle name="Followed Hyperlink" xfId="29171" builtinId="9" hidden="1"/>
    <cellStyle name="Followed Hyperlink" xfId="29173" builtinId="9" hidden="1"/>
    <cellStyle name="Followed Hyperlink" xfId="29175" builtinId="9" hidden="1"/>
    <cellStyle name="Followed Hyperlink" xfId="29177" builtinId="9" hidden="1"/>
    <cellStyle name="Followed Hyperlink" xfId="29179" builtinId="9" hidden="1"/>
    <cellStyle name="Followed Hyperlink" xfId="29181" builtinId="9" hidden="1"/>
    <cellStyle name="Followed Hyperlink" xfId="29183" builtinId="9" hidden="1"/>
    <cellStyle name="Followed Hyperlink" xfId="29185" builtinId="9" hidden="1"/>
    <cellStyle name="Followed Hyperlink" xfId="29187" builtinId="9" hidden="1"/>
    <cellStyle name="Followed Hyperlink" xfId="29189" builtinId="9" hidden="1"/>
    <cellStyle name="Followed Hyperlink" xfId="29191" builtinId="9" hidden="1"/>
    <cellStyle name="Followed Hyperlink" xfId="29193" builtinId="9" hidden="1"/>
    <cellStyle name="Followed Hyperlink" xfId="29195" builtinId="9" hidden="1"/>
    <cellStyle name="Followed Hyperlink" xfId="29197" builtinId="9" hidden="1"/>
    <cellStyle name="Followed Hyperlink" xfId="29199" builtinId="9" hidden="1"/>
    <cellStyle name="Followed Hyperlink" xfId="29201" builtinId="9" hidden="1"/>
    <cellStyle name="Followed Hyperlink" xfId="29203" builtinId="9" hidden="1"/>
    <cellStyle name="Followed Hyperlink" xfId="29205" builtinId="9" hidden="1"/>
    <cellStyle name="Followed Hyperlink" xfId="29207" builtinId="9" hidden="1"/>
    <cellStyle name="Followed Hyperlink" xfId="29209" builtinId="9" hidden="1"/>
    <cellStyle name="Followed Hyperlink" xfId="29211" builtinId="9" hidden="1"/>
    <cellStyle name="Followed Hyperlink" xfId="29213" builtinId="9" hidden="1"/>
    <cellStyle name="Followed Hyperlink" xfId="29215" builtinId="9" hidden="1"/>
    <cellStyle name="Followed Hyperlink" xfId="29217" builtinId="9" hidden="1"/>
    <cellStyle name="Followed Hyperlink" xfId="29219" builtinId="9" hidden="1"/>
    <cellStyle name="Followed Hyperlink" xfId="29221" builtinId="9" hidden="1"/>
    <cellStyle name="Followed Hyperlink" xfId="29223" builtinId="9" hidden="1"/>
    <cellStyle name="Followed Hyperlink" xfId="29225" builtinId="9" hidden="1"/>
    <cellStyle name="Followed Hyperlink" xfId="29227" builtinId="9" hidden="1"/>
    <cellStyle name="Followed Hyperlink" xfId="29229" builtinId="9" hidden="1"/>
    <cellStyle name="Followed Hyperlink" xfId="29231" builtinId="9" hidden="1"/>
    <cellStyle name="Followed Hyperlink" xfId="29233" builtinId="9" hidden="1"/>
    <cellStyle name="Followed Hyperlink" xfId="29235" builtinId="9" hidden="1"/>
    <cellStyle name="Followed Hyperlink" xfId="29237" builtinId="9" hidden="1"/>
    <cellStyle name="Followed Hyperlink" xfId="29239" builtinId="9" hidden="1"/>
    <cellStyle name="Followed Hyperlink" xfId="29241" builtinId="9" hidden="1"/>
    <cellStyle name="Followed Hyperlink" xfId="29243" builtinId="9" hidden="1"/>
    <cellStyle name="Followed Hyperlink" xfId="29245" builtinId="9" hidden="1"/>
    <cellStyle name="Followed Hyperlink" xfId="29247" builtinId="9" hidden="1"/>
    <cellStyle name="Followed Hyperlink" xfId="29249" builtinId="9" hidden="1"/>
    <cellStyle name="Followed Hyperlink" xfId="29251" builtinId="9" hidden="1"/>
    <cellStyle name="Followed Hyperlink" xfId="29253" builtinId="9" hidden="1"/>
    <cellStyle name="Followed Hyperlink" xfId="29255" builtinId="9" hidden="1"/>
    <cellStyle name="Followed Hyperlink" xfId="29257" builtinId="9" hidden="1"/>
    <cellStyle name="Followed Hyperlink" xfId="29259" builtinId="9" hidden="1"/>
    <cellStyle name="Followed Hyperlink" xfId="29261" builtinId="9" hidden="1"/>
    <cellStyle name="Followed Hyperlink" xfId="29263" builtinId="9" hidden="1"/>
    <cellStyle name="Followed Hyperlink" xfId="29265" builtinId="9" hidden="1"/>
    <cellStyle name="Followed Hyperlink" xfId="29267" builtinId="9" hidden="1"/>
    <cellStyle name="Followed Hyperlink" xfId="29269" builtinId="9" hidden="1"/>
    <cellStyle name="Followed Hyperlink" xfId="29271" builtinId="9" hidden="1"/>
    <cellStyle name="Followed Hyperlink" xfId="29273" builtinId="9" hidden="1"/>
    <cellStyle name="Followed Hyperlink" xfId="29275" builtinId="9" hidden="1"/>
    <cellStyle name="Followed Hyperlink" xfId="29277" builtinId="9" hidden="1"/>
    <cellStyle name="Followed Hyperlink" xfId="29279" builtinId="9" hidden="1"/>
    <cellStyle name="Followed Hyperlink" xfId="29281" builtinId="9" hidden="1"/>
    <cellStyle name="Followed Hyperlink" xfId="29283" builtinId="9" hidden="1"/>
    <cellStyle name="Followed Hyperlink" xfId="29285" builtinId="9" hidden="1"/>
    <cellStyle name="Followed Hyperlink" xfId="29287" builtinId="9" hidden="1"/>
    <cellStyle name="Followed Hyperlink" xfId="29289" builtinId="9" hidden="1"/>
    <cellStyle name="Followed Hyperlink" xfId="29291" builtinId="9" hidden="1"/>
    <cellStyle name="Followed Hyperlink" xfId="29293" builtinId="9" hidden="1"/>
    <cellStyle name="Followed Hyperlink" xfId="29295" builtinId="9" hidden="1"/>
    <cellStyle name="Followed Hyperlink" xfId="29297" builtinId="9" hidden="1"/>
    <cellStyle name="Followed Hyperlink" xfId="29299" builtinId="9" hidden="1"/>
    <cellStyle name="Followed Hyperlink" xfId="29301" builtinId="9" hidden="1"/>
    <cellStyle name="Followed Hyperlink" xfId="29303" builtinId="9" hidden="1"/>
    <cellStyle name="Followed Hyperlink" xfId="29305" builtinId="9" hidden="1"/>
    <cellStyle name="Followed Hyperlink" xfId="29306" builtinId="9" hidden="1"/>
    <cellStyle name="Followed Hyperlink" xfId="29307" builtinId="9" hidden="1"/>
    <cellStyle name="Followed Hyperlink" xfId="29308" builtinId="9" hidden="1"/>
    <cellStyle name="Followed Hyperlink" xfId="29309" builtinId="9" hidden="1"/>
    <cellStyle name="Followed Hyperlink" xfId="29310" builtinId="9" hidden="1"/>
    <cellStyle name="Followed Hyperlink" xfId="29311" builtinId="9" hidden="1"/>
    <cellStyle name="Followed Hyperlink" xfId="29312" builtinId="9" hidden="1"/>
    <cellStyle name="Followed Hyperlink" xfId="29313" builtinId="9" hidden="1"/>
    <cellStyle name="Followed Hyperlink" xfId="29314" builtinId="9" hidden="1"/>
    <cellStyle name="Followed Hyperlink" xfId="29315" builtinId="9" hidden="1"/>
    <cellStyle name="Followed Hyperlink" xfId="29316" builtinId="9" hidden="1"/>
    <cellStyle name="Followed Hyperlink" xfId="29317" builtinId="9" hidden="1"/>
    <cellStyle name="Followed Hyperlink" xfId="29318" builtinId="9" hidden="1"/>
    <cellStyle name="Followed Hyperlink" xfId="29319" builtinId="9" hidden="1"/>
    <cellStyle name="Followed Hyperlink" xfId="29320" builtinId="9" hidden="1"/>
    <cellStyle name="Followed Hyperlink" xfId="29321" builtinId="9" hidden="1"/>
    <cellStyle name="Followed Hyperlink" xfId="29322" builtinId="9" hidden="1"/>
    <cellStyle name="Followed Hyperlink" xfId="29323" builtinId="9" hidden="1"/>
    <cellStyle name="Followed Hyperlink" xfId="29324" builtinId="9" hidden="1"/>
    <cellStyle name="Followed Hyperlink" xfId="29325" builtinId="9" hidden="1"/>
    <cellStyle name="Followed Hyperlink" xfId="29326" builtinId="9" hidden="1"/>
    <cellStyle name="Followed Hyperlink" xfId="29327" builtinId="9" hidden="1"/>
    <cellStyle name="Followed Hyperlink" xfId="29328" builtinId="9" hidden="1"/>
    <cellStyle name="Followed Hyperlink" xfId="29329" builtinId="9" hidden="1"/>
    <cellStyle name="Followed Hyperlink" xfId="29330" builtinId="9" hidden="1"/>
    <cellStyle name="Followed Hyperlink" xfId="29331" builtinId="9" hidden="1"/>
    <cellStyle name="Followed Hyperlink" xfId="29332" builtinId="9" hidden="1"/>
    <cellStyle name="Followed Hyperlink" xfId="29333" builtinId="9" hidden="1"/>
    <cellStyle name="Followed Hyperlink" xfId="29334" builtinId="9" hidden="1"/>
    <cellStyle name="Followed Hyperlink" xfId="29335" builtinId="9" hidden="1"/>
    <cellStyle name="Followed Hyperlink" xfId="29336" builtinId="9" hidden="1"/>
    <cellStyle name="Followed Hyperlink" xfId="29337" builtinId="9" hidden="1"/>
    <cellStyle name="Followed Hyperlink" xfId="29338" builtinId="9" hidden="1"/>
    <cellStyle name="Followed Hyperlink" xfId="29339" builtinId="9" hidden="1"/>
    <cellStyle name="Followed Hyperlink" xfId="29340" builtinId="9" hidden="1"/>
    <cellStyle name="Followed Hyperlink" xfId="29341" builtinId="9" hidden="1"/>
    <cellStyle name="Followed Hyperlink" xfId="29342" builtinId="9" hidden="1"/>
    <cellStyle name="Followed Hyperlink" xfId="29343" builtinId="9" hidden="1"/>
    <cellStyle name="Followed Hyperlink" xfId="29344" builtinId="9" hidden="1"/>
    <cellStyle name="Followed Hyperlink" xfId="29345" builtinId="9" hidden="1"/>
    <cellStyle name="Followed Hyperlink" xfId="29346" builtinId="9" hidden="1"/>
    <cellStyle name="Followed Hyperlink" xfId="29347" builtinId="9" hidden="1"/>
    <cellStyle name="Followed Hyperlink" xfId="29348" builtinId="9" hidden="1"/>
    <cellStyle name="Followed Hyperlink" xfId="29349" builtinId="9" hidden="1"/>
    <cellStyle name="Followed Hyperlink" xfId="29350" builtinId="9" hidden="1"/>
    <cellStyle name="Followed Hyperlink" xfId="29351" builtinId="9" hidden="1"/>
    <cellStyle name="Followed Hyperlink" xfId="29352" builtinId="9" hidden="1"/>
    <cellStyle name="Followed Hyperlink" xfId="29353" builtinId="9" hidden="1"/>
    <cellStyle name="Followed Hyperlink" xfId="29354" builtinId="9" hidden="1"/>
    <cellStyle name="Followed Hyperlink" xfId="29355" builtinId="9" hidden="1"/>
    <cellStyle name="Followed Hyperlink" xfId="29356" builtinId="9" hidden="1"/>
    <cellStyle name="Followed Hyperlink" xfId="29357" builtinId="9" hidden="1"/>
    <cellStyle name="Followed Hyperlink" xfId="29358" builtinId="9" hidden="1"/>
    <cellStyle name="Followed Hyperlink" xfId="29359" builtinId="9" hidden="1"/>
    <cellStyle name="Followed Hyperlink" xfId="29360" builtinId="9" hidden="1"/>
    <cellStyle name="Followed Hyperlink" xfId="29361" builtinId="9" hidden="1"/>
    <cellStyle name="Followed Hyperlink" xfId="29362" builtinId="9" hidden="1"/>
    <cellStyle name="Followed Hyperlink" xfId="29363" builtinId="9" hidden="1"/>
    <cellStyle name="Followed Hyperlink" xfId="29364" builtinId="9" hidden="1"/>
    <cellStyle name="Followed Hyperlink" xfId="29365" builtinId="9" hidden="1"/>
    <cellStyle name="Followed Hyperlink" xfId="29366" builtinId="9" hidden="1"/>
    <cellStyle name="Followed Hyperlink" xfId="29367" builtinId="9" hidden="1"/>
    <cellStyle name="Followed Hyperlink" xfId="29368" builtinId="9" hidden="1"/>
    <cellStyle name="Followed Hyperlink" xfId="29369" builtinId="9" hidden="1"/>
    <cellStyle name="Followed Hyperlink" xfId="29370" builtinId="9" hidden="1"/>
    <cellStyle name="Followed Hyperlink" xfId="29371" builtinId="9" hidden="1"/>
    <cellStyle name="Followed Hyperlink" xfId="29372" builtinId="9" hidden="1"/>
    <cellStyle name="Followed Hyperlink" xfId="29373" builtinId="9" hidden="1"/>
    <cellStyle name="Followed Hyperlink" xfId="29374" builtinId="9" hidden="1"/>
    <cellStyle name="Followed Hyperlink" xfId="29375" builtinId="9" hidden="1"/>
    <cellStyle name="Followed Hyperlink" xfId="29376" builtinId="9" hidden="1"/>
    <cellStyle name="Followed Hyperlink" xfId="29377" builtinId="9" hidden="1"/>
    <cellStyle name="Followed Hyperlink" xfId="29378" builtinId="9" hidden="1"/>
    <cellStyle name="Followed Hyperlink" xfId="29379" builtinId="9" hidden="1"/>
    <cellStyle name="Followed Hyperlink" xfId="29380" builtinId="9" hidden="1"/>
    <cellStyle name="Followed Hyperlink" xfId="29381" builtinId="9" hidden="1"/>
    <cellStyle name="Followed Hyperlink" xfId="29382" builtinId="9" hidden="1"/>
    <cellStyle name="Followed Hyperlink" xfId="29383" builtinId="9" hidden="1"/>
    <cellStyle name="Followed Hyperlink" xfId="29384" builtinId="9" hidden="1"/>
    <cellStyle name="Followed Hyperlink" xfId="29385" builtinId="9" hidden="1"/>
    <cellStyle name="Followed Hyperlink" xfId="29386" builtinId="9" hidden="1"/>
    <cellStyle name="Followed Hyperlink" xfId="29387" builtinId="9" hidden="1"/>
    <cellStyle name="Followed Hyperlink" xfId="29388" builtinId="9" hidden="1"/>
    <cellStyle name="Followed Hyperlink" xfId="29389" builtinId="9" hidden="1"/>
    <cellStyle name="Followed Hyperlink" xfId="29390" builtinId="9" hidden="1"/>
    <cellStyle name="Followed Hyperlink" xfId="29391" builtinId="9" hidden="1"/>
    <cellStyle name="Followed Hyperlink" xfId="29392" builtinId="9" hidden="1"/>
    <cellStyle name="Followed Hyperlink" xfId="29393" builtinId="9" hidden="1"/>
    <cellStyle name="Followed Hyperlink" xfId="29394" builtinId="9" hidden="1"/>
    <cellStyle name="Followed Hyperlink" xfId="29395" builtinId="9" hidden="1"/>
    <cellStyle name="Followed Hyperlink" xfId="29396" builtinId="9" hidden="1"/>
    <cellStyle name="Followed Hyperlink" xfId="29397" builtinId="9" hidden="1"/>
    <cellStyle name="Followed Hyperlink" xfId="29398" builtinId="9" hidden="1"/>
    <cellStyle name="Followed Hyperlink" xfId="29399" builtinId="9" hidden="1"/>
    <cellStyle name="Followed Hyperlink" xfId="29400" builtinId="9" hidden="1"/>
    <cellStyle name="Followed Hyperlink" xfId="29401" builtinId="9" hidden="1"/>
    <cellStyle name="Followed Hyperlink" xfId="29402" builtinId="9" hidden="1"/>
    <cellStyle name="Followed Hyperlink" xfId="29403" builtinId="9" hidden="1"/>
    <cellStyle name="Followed Hyperlink" xfId="29404" builtinId="9" hidden="1"/>
    <cellStyle name="Followed Hyperlink" xfId="29405" builtinId="9" hidden="1"/>
    <cellStyle name="Followed Hyperlink" xfId="29406" builtinId="9" hidden="1"/>
    <cellStyle name="Followed Hyperlink" xfId="29407" builtinId="9" hidden="1"/>
    <cellStyle name="Followed Hyperlink" xfId="29408" builtinId="9" hidden="1"/>
    <cellStyle name="Followed Hyperlink" xfId="29409" builtinId="9" hidden="1"/>
    <cellStyle name="Followed Hyperlink" xfId="29410" builtinId="9" hidden="1"/>
    <cellStyle name="Followed Hyperlink" xfId="29411" builtinId="9" hidden="1"/>
    <cellStyle name="Followed Hyperlink" xfId="29412" builtinId="9" hidden="1"/>
    <cellStyle name="Followed Hyperlink" xfId="29413" builtinId="9" hidden="1"/>
    <cellStyle name="Followed Hyperlink" xfId="29414" builtinId="9" hidden="1"/>
    <cellStyle name="Followed Hyperlink" xfId="29415" builtinId="9" hidden="1"/>
    <cellStyle name="Followed Hyperlink" xfId="29416" builtinId="9" hidden="1"/>
    <cellStyle name="Followed Hyperlink" xfId="29417" builtinId="9" hidden="1"/>
    <cellStyle name="Followed Hyperlink" xfId="29418" builtinId="9" hidden="1"/>
    <cellStyle name="Followed Hyperlink" xfId="29419" builtinId="9" hidden="1"/>
    <cellStyle name="Followed Hyperlink" xfId="29420" builtinId="9" hidden="1"/>
    <cellStyle name="Followed Hyperlink" xfId="29421" builtinId="9" hidden="1"/>
    <cellStyle name="Followed Hyperlink" xfId="29422" builtinId="9" hidden="1"/>
    <cellStyle name="Followed Hyperlink" xfId="29423" builtinId="9" hidden="1"/>
    <cellStyle name="Followed Hyperlink" xfId="29424" builtinId="9" hidden="1"/>
    <cellStyle name="Followed Hyperlink" xfId="29425" builtinId="9" hidden="1"/>
    <cellStyle name="Followed Hyperlink" xfId="29426" builtinId="9" hidden="1"/>
    <cellStyle name="Followed Hyperlink" xfId="29427" builtinId="9" hidden="1"/>
    <cellStyle name="Followed Hyperlink" xfId="29428" builtinId="9" hidden="1"/>
    <cellStyle name="Followed Hyperlink" xfId="29429" builtinId="9" hidden="1"/>
    <cellStyle name="Followed Hyperlink" xfId="29430" builtinId="9" hidden="1"/>
    <cellStyle name="Followed Hyperlink" xfId="29431" builtinId="9" hidden="1"/>
    <cellStyle name="Followed Hyperlink" xfId="29432" builtinId="9" hidden="1"/>
    <cellStyle name="Followed Hyperlink" xfId="29433" builtinId="9" hidden="1"/>
    <cellStyle name="Followed Hyperlink" xfId="29434" builtinId="9" hidden="1"/>
    <cellStyle name="Followed Hyperlink" xfId="29435" builtinId="9" hidden="1"/>
    <cellStyle name="Followed Hyperlink" xfId="29436" builtinId="9" hidden="1"/>
    <cellStyle name="Followed Hyperlink" xfId="29437" builtinId="9" hidden="1"/>
    <cellStyle name="Followed Hyperlink" xfId="29438" builtinId="9" hidden="1"/>
    <cellStyle name="Followed Hyperlink" xfId="29439" builtinId="9" hidden="1"/>
    <cellStyle name="Followed Hyperlink" xfId="29440" builtinId="9" hidden="1"/>
    <cellStyle name="Followed Hyperlink" xfId="29441" builtinId="9" hidden="1"/>
    <cellStyle name="Followed Hyperlink" xfId="29442" builtinId="9" hidden="1"/>
    <cellStyle name="Followed Hyperlink" xfId="29443" builtinId="9" hidden="1"/>
    <cellStyle name="Followed Hyperlink" xfId="29444" builtinId="9" hidden="1"/>
    <cellStyle name="Followed Hyperlink" xfId="29445" builtinId="9" hidden="1"/>
    <cellStyle name="Followed Hyperlink" xfId="29446" builtinId="9" hidden="1"/>
    <cellStyle name="Followed Hyperlink" xfId="29447" builtinId="9" hidden="1"/>
    <cellStyle name="Followed Hyperlink" xfId="29448" builtinId="9" hidden="1"/>
    <cellStyle name="Followed Hyperlink" xfId="29449" builtinId="9" hidden="1"/>
    <cellStyle name="Followed Hyperlink" xfId="29450" builtinId="9" hidden="1"/>
    <cellStyle name="Followed Hyperlink" xfId="29451" builtinId="9" hidden="1"/>
    <cellStyle name="Followed Hyperlink" xfId="29452" builtinId="9" hidden="1"/>
    <cellStyle name="Followed Hyperlink" xfId="29453" builtinId="9" hidden="1"/>
    <cellStyle name="Followed Hyperlink" xfId="29454" builtinId="9" hidden="1"/>
    <cellStyle name="Followed Hyperlink" xfId="29455" builtinId="9" hidden="1"/>
    <cellStyle name="Followed Hyperlink" xfId="29456" builtinId="9" hidden="1"/>
    <cellStyle name="Followed Hyperlink" xfId="29457" builtinId="9" hidden="1"/>
    <cellStyle name="Followed Hyperlink" xfId="29458" builtinId="9" hidden="1"/>
    <cellStyle name="Followed Hyperlink" xfId="29459" builtinId="9" hidden="1"/>
    <cellStyle name="Followed Hyperlink" xfId="29460" builtinId="9" hidden="1"/>
    <cellStyle name="Followed Hyperlink" xfId="29461" builtinId="9" hidden="1"/>
    <cellStyle name="Followed Hyperlink" xfId="29462" builtinId="9" hidden="1"/>
    <cellStyle name="Followed Hyperlink" xfId="29463" builtinId="9" hidden="1"/>
    <cellStyle name="Followed Hyperlink" xfId="29464" builtinId="9" hidden="1"/>
    <cellStyle name="Followed Hyperlink" xfId="29465" builtinId="9" hidden="1"/>
    <cellStyle name="Followed Hyperlink" xfId="29466" builtinId="9" hidden="1"/>
    <cellStyle name="Followed Hyperlink" xfId="29467" builtinId="9" hidden="1"/>
    <cellStyle name="Followed Hyperlink" xfId="29468" builtinId="9" hidden="1"/>
    <cellStyle name="Followed Hyperlink" xfId="28484" builtinId="9" hidden="1"/>
    <cellStyle name="Followed Hyperlink" xfId="29129" builtinId="9" hidden="1"/>
    <cellStyle name="Followed Hyperlink" xfId="29470" builtinId="9" hidden="1"/>
    <cellStyle name="Followed Hyperlink" xfId="29472" builtinId="9" hidden="1"/>
    <cellStyle name="Followed Hyperlink" xfId="29474" builtinId="9" hidden="1"/>
    <cellStyle name="Followed Hyperlink" xfId="29476" builtinId="9" hidden="1"/>
    <cellStyle name="Followed Hyperlink" xfId="29478" builtinId="9" hidden="1"/>
    <cellStyle name="Followed Hyperlink" xfId="29480" builtinId="9" hidden="1"/>
    <cellStyle name="Followed Hyperlink" xfId="29482" builtinId="9" hidden="1"/>
    <cellStyle name="Followed Hyperlink" xfId="29484" builtinId="9" hidden="1"/>
    <cellStyle name="Followed Hyperlink" xfId="29486" builtinId="9" hidden="1"/>
    <cellStyle name="Followed Hyperlink" xfId="29488" builtinId="9" hidden="1"/>
    <cellStyle name="Followed Hyperlink" xfId="29490" builtinId="9" hidden="1"/>
    <cellStyle name="Followed Hyperlink" xfId="29492" builtinId="9" hidden="1"/>
    <cellStyle name="Followed Hyperlink" xfId="29494" builtinId="9" hidden="1"/>
    <cellStyle name="Followed Hyperlink" xfId="29496" builtinId="9" hidden="1"/>
    <cellStyle name="Followed Hyperlink" xfId="29498" builtinId="9" hidden="1"/>
    <cellStyle name="Followed Hyperlink" xfId="29500" builtinId="9" hidden="1"/>
    <cellStyle name="Followed Hyperlink" xfId="29502" builtinId="9" hidden="1"/>
    <cellStyle name="Followed Hyperlink" xfId="29504" builtinId="9" hidden="1"/>
    <cellStyle name="Followed Hyperlink" xfId="29506" builtinId="9" hidden="1"/>
    <cellStyle name="Followed Hyperlink" xfId="29508" builtinId="9" hidden="1"/>
    <cellStyle name="Followed Hyperlink" xfId="29510" builtinId="9" hidden="1"/>
    <cellStyle name="Followed Hyperlink" xfId="29512" builtinId="9" hidden="1"/>
    <cellStyle name="Followed Hyperlink" xfId="29514" builtinId="9" hidden="1"/>
    <cellStyle name="Followed Hyperlink" xfId="29516" builtinId="9" hidden="1"/>
    <cellStyle name="Followed Hyperlink" xfId="29518" builtinId="9" hidden="1"/>
    <cellStyle name="Followed Hyperlink" xfId="29520" builtinId="9" hidden="1"/>
    <cellStyle name="Followed Hyperlink" xfId="29522" builtinId="9" hidden="1"/>
    <cellStyle name="Followed Hyperlink" xfId="29524" builtinId="9" hidden="1"/>
    <cellStyle name="Followed Hyperlink" xfId="29526" builtinId="9" hidden="1"/>
    <cellStyle name="Followed Hyperlink" xfId="29528" builtinId="9" hidden="1"/>
    <cellStyle name="Followed Hyperlink" xfId="29530" builtinId="9" hidden="1"/>
    <cellStyle name="Followed Hyperlink" xfId="29532" builtinId="9" hidden="1"/>
    <cellStyle name="Followed Hyperlink" xfId="29534" builtinId="9" hidden="1"/>
    <cellStyle name="Followed Hyperlink" xfId="29536" builtinId="9" hidden="1"/>
    <cellStyle name="Followed Hyperlink" xfId="29538" builtinId="9" hidden="1"/>
    <cellStyle name="Followed Hyperlink" xfId="29540" builtinId="9" hidden="1"/>
    <cellStyle name="Followed Hyperlink" xfId="29542" builtinId="9" hidden="1"/>
    <cellStyle name="Followed Hyperlink" xfId="29544" builtinId="9" hidden="1"/>
    <cellStyle name="Followed Hyperlink" xfId="29546" builtinId="9" hidden="1"/>
    <cellStyle name="Followed Hyperlink" xfId="29548" builtinId="9" hidden="1"/>
    <cellStyle name="Followed Hyperlink" xfId="29550" builtinId="9" hidden="1"/>
    <cellStyle name="Followed Hyperlink" xfId="29552" builtinId="9" hidden="1"/>
    <cellStyle name="Followed Hyperlink" xfId="29554" builtinId="9" hidden="1"/>
    <cellStyle name="Followed Hyperlink" xfId="29556" builtinId="9" hidden="1"/>
    <cellStyle name="Followed Hyperlink" xfId="29558" builtinId="9" hidden="1"/>
    <cellStyle name="Followed Hyperlink" xfId="29560" builtinId="9" hidden="1"/>
    <cellStyle name="Followed Hyperlink" xfId="29562" builtinId="9" hidden="1"/>
    <cellStyle name="Followed Hyperlink" xfId="29564" builtinId="9" hidden="1"/>
    <cellStyle name="Followed Hyperlink" xfId="29566" builtinId="9" hidden="1"/>
    <cellStyle name="Followed Hyperlink" xfId="29568" builtinId="9" hidden="1"/>
    <cellStyle name="Followed Hyperlink" xfId="29570" builtinId="9" hidden="1"/>
    <cellStyle name="Followed Hyperlink" xfId="29572" builtinId="9" hidden="1"/>
    <cellStyle name="Followed Hyperlink" xfId="29574" builtinId="9" hidden="1"/>
    <cellStyle name="Followed Hyperlink" xfId="29576" builtinId="9" hidden="1"/>
    <cellStyle name="Followed Hyperlink" xfId="29578" builtinId="9" hidden="1"/>
    <cellStyle name="Followed Hyperlink" xfId="29580" builtinId="9" hidden="1"/>
    <cellStyle name="Followed Hyperlink" xfId="29582" builtinId="9" hidden="1"/>
    <cellStyle name="Followed Hyperlink" xfId="29584" builtinId="9" hidden="1"/>
    <cellStyle name="Followed Hyperlink" xfId="29586" builtinId="9" hidden="1"/>
    <cellStyle name="Followed Hyperlink" xfId="29588" builtinId="9" hidden="1"/>
    <cellStyle name="Followed Hyperlink" xfId="29590" builtinId="9" hidden="1"/>
    <cellStyle name="Followed Hyperlink" xfId="29592" builtinId="9" hidden="1"/>
    <cellStyle name="Followed Hyperlink" xfId="29594" builtinId="9" hidden="1"/>
    <cellStyle name="Followed Hyperlink" xfId="29596" builtinId="9" hidden="1"/>
    <cellStyle name="Followed Hyperlink" xfId="29598" builtinId="9" hidden="1"/>
    <cellStyle name="Followed Hyperlink" xfId="29600" builtinId="9" hidden="1"/>
    <cellStyle name="Followed Hyperlink" xfId="29602" builtinId="9" hidden="1"/>
    <cellStyle name="Followed Hyperlink" xfId="29604" builtinId="9" hidden="1"/>
    <cellStyle name="Followed Hyperlink" xfId="29606" builtinId="9" hidden="1"/>
    <cellStyle name="Followed Hyperlink" xfId="29608" builtinId="9" hidden="1"/>
    <cellStyle name="Followed Hyperlink" xfId="29610" builtinId="9" hidden="1"/>
    <cellStyle name="Followed Hyperlink" xfId="29612" builtinId="9" hidden="1"/>
    <cellStyle name="Followed Hyperlink" xfId="29614" builtinId="9" hidden="1"/>
    <cellStyle name="Followed Hyperlink" xfId="29616" builtinId="9" hidden="1"/>
    <cellStyle name="Followed Hyperlink" xfId="29618" builtinId="9" hidden="1"/>
    <cellStyle name="Followed Hyperlink" xfId="29620" builtinId="9" hidden="1"/>
    <cellStyle name="Followed Hyperlink" xfId="29622" builtinId="9" hidden="1"/>
    <cellStyle name="Followed Hyperlink" xfId="29624" builtinId="9" hidden="1"/>
    <cellStyle name="Followed Hyperlink" xfId="29626" builtinId="9" hidden="1"/>
    <cellStyle name="Followed Hyperlink" xfId="29628" builtinId="9" hidden="1"/>
    <cellStyle name="Followed Hyperlink" xfId="29630" builtinId="9" hidden="1"/>
    <cellStyle name="Followed Hyperlink" xfId="29632" builtinId="9" hidden="1"/>
    <cellStyle name="Followed Hyperlink" xfId="29634" builtinId="9" hidden="1"/>
    <cellStyle name="Followed Hyperlink" xfId="29636" builtinId="9" hidden="1"/>
    <cellStyle name="Followed Hyperlink" xfId="29638" builtinId="9" hidden="1"/>
    <cellStyle name="Followed Hyperlink" xfId="29640" builtinId="9" hidden="1"/>
    <cellStyle name="Followed Hyperlink" xfId="29642" builtinId="9" hidden="1"/>
    <cellStyle name="Followed Hyperlink" xfId="29644" builtinId="9" hidden="1"/>
    <cellStyle name="Followed Hyperlink" xfId="29646" builtinId="9" hidden="1"/>
    <cellStyle name="Followed Hyperlink" xfId="29648" builtinId="9" hidden="1"/>
    <cellStyle name="Followed Hyperlink" xfId="29650" builtinId="9" hidden="1"/>
    <cellStyle name="Followed Hyperlink" xfId="29652" builtinId="9" hidden="1"/>
    <cellStyle name="Followed Hyperlink" xfId="29654" builtinId="9" hidden="1"/>
    <cellStyle name="Followed Hyperlink" xfId="29656" builtinId="9" hidden="1"/>
    <cellStyle name="Followed Hyperlink" xfId="29658" builtinId="9" hidden="1"/>
    <cellStyle name="Followed Hyperlink" xfId="29660" builtinId="9" hidden="1"/>
    <cellStyle name="Followed Hyperlink" xfId="29662" builtinId="9" hidden="1"/>
    <cellStyle name="Followed Hyperlink" xfId="29664" builtinId="9" hidden="1"/>
    <cellStyle name="Followed Hyperlink" xfId="29666" builtinId="9" hidden="1"/>
    <cellStyle name="Followed Hyperlink" xfId="29668" builtinId="9" hidden="1"/>
    <cellStyle name="Followed Hyperlink" xfId="29670" builtinId="9" hidden="1"/>
    <cellStyle name="Followed Hyperlink" xfId="29672" builtinId="9" hidden="1"/>
    <cellStyle name="Followed Hyperlink" xfId="29674" builtinId="9" hidden="1"/>
    <cellStyle name="Followed Hyperlink" xfId="29676" builtinId="9" hidden="1"/>
    <cellStyle name="Followed Hyperlink" xfId="29678" builtinId="9" hidden="1"/>
    <cellStyle name="Followed Hyperlink" xfId="29680" builtinId="9" hidden="1"/>
    <cellStyle name="Followed Hyperlink" xfId="29682" builtinId="9" hidden="1"/>
    <cellStyle name="Followed Hyperlink" xfId="29684" builtinId="9" hidden="1"/>
    <cellStyle name="Followed Hyperlink" xfId="29686" builtinId="9" hidden="1"/>
    <cellStyle name="Followed Hyperlink" xfId="29688" builtinId="9" hidden="1"/>
    <cellStyle name="Followed Hyperlink" xfId="29690" builtinId="9" hidden="1"/>
    <cellStyle name="Followed Hyperlink" xfId="29692" builtinId="9" hidden="1"/>
    <cellStyle name="Followed Hyperlink" xfId="29694" builtinId="9" hidden="1"/>
    <cellStyle name="Followed Hyperlink" xfId="29696" builtinId="9" hidden="1"/>
    <cellStyle name="Followed Hyperlink" xfId="29698" builtinId="9" hidden="1"/>
    <cellStyle name="Followed Hyperlink" xfId="29700" builtinId="9" hidden="1"/>
    <cellStyle name="Followed Hyperlink" xfId="29702" builtinId="9" hidden="1"/>
    <cellStyle name="Followed Hyperlink" xfId="29704" builtinId="9" hidden="1"/>
    <cellStyle name="Followed Hyperlink" xfId="29706" builtinId="9" hidden="1"/>
    <cellStyle name="Followed Hyperlink" xfId="29708" builtinId="9" hidden="1"/>
    <cellStyle name="Followed Hyperlink" xfId="29710" builtinId="9" hidden="1"/>
    <cellStyle name="Followed Hyperlink" xfId="29712" builtinId="9" hidden="1"/>
    <cellStyle name="Followed Hyperlink" xfId="29714" builtinId="9" hidden="1"/>
    <cellStyle name="Followed Hyperlink" xfId="29716" builtinId="9" hidden="1"/>
    <cellStyle name="Followed Hyperlink" xfId="29718" builtinId="9" hidden="1"/>
    <cellStyle name="Followed Hyperlink" xfId="29720" builtinId="9" hidden="1"/>
    <cellStyle name="Followed Hyperlink" xfId="29722" builtinId="9" hidden="1"/>
    <cellStyle name="Followed Hyperlink" xfId="29724" builtinId="9" hidden="1"/>
    <cellStyle name="Followed Hyperlink" xfId="29726" builtinId="9" hidden="1"/>
    <cellStyle name="Followed Hyperlink" xfId="29728" builtinId="9" hidden="1"/>
    <cellStyle name="Followed Hyperlink" xfId="29730" builtinId="9" hidden="1"/>
    <cellStyle name="Followed Hyperlink" xfId="29732" builtinId="9" hidden="1"/>
    <cellStyle name="Followed Hyperlink" xfId="29734" builtinId="9" hidden="1"/>
    <cellStyle name="Followed Hyperlink" xfId="29736" builtinId="9" hidden="1"/>
    <cellStyle name="Followed Hyperlink" xfId="29738" builtinId="9" hidden="1"/>
    <cellStyle name="Followed Hyperlink" xfId="29740" builtinId="9" hidden="1"/>
    <cellStyle name="Followed Hyperlink" xfId="29742" builtinId="9" hidden="1"/>
    <cellStyle name="Followed Hyperlink" xfId="29744" builtinId="9" hidden="1"/>
    <cellStyle name="Followed Hyperlink" xfId="29746" builtinId="9" hidden="1"/>
    <cellStyle name="Followed Hyperlink" xfId="29748" builtinId="9" hidden="1"/>
    <cellStyle name="Followed Hyperlink" xfId="29750" builtinId="9" hidden="1"/>
    <cellStyle name="Followed Hyperlink" xfId="29752" builtinId="9" hidden="1"/>
    <cellStyle name="Followed Hyperlink" xfId="29754" builtinId="9" hidden="1"/>
    <cellStyle name="Followed Hyperlink" xfId="29756" builtinId="9" hidden="1"/>
    <cellStyle name="Followed Hyperlink" xfId="29758" builtinId="9" hidden="1"/>
    <cellStyle name="Followed Hyperlink" xfId="29760" builtinId="9" hidden="1"/>
    <cellStyle name="Followed Hyperlink" xfId="29762" builtinId="9" hidden="1"/>
    <cellStyle name="Followed Hyperlink" xfId="29764" builtinId="9" hidden="1"/>
    <cellStyle name="Followed Hyperlink" xfId="29766" builtinId="9" hidden="1"/>
    <cellStyle name="Followed Hyperlink" xfId="29768" builtinId="9" hidden="1"/>
    <cellStyle name="Followed Hyperlink" xfId="29770" builtinId="9" hidden="1"/>
    <cellStyle name="Followed Hyperlink" xfId="29772" builtinId="9" hidden="1"/>
    <cellStyle name="Followed Hyperlink" xfId="29774" builtinId="9" hidden="1"/>
    <cellStyle name="Followed Hyperlink" xfId="29776" builtinId="9" hidden="1"/>
    <cellStyle name="Followed Hyperlink" xfId="29778" builtinId="9" hidden="1"/>
    <cellStyle name="Followed Hyperlink" xfId="29780" builtinId="9" hidden="1"/>
    <cellStyle name="Followed Hyperlink" xfId="29782" builtinId="9" hidden="1"/>
    <cellStyle name="Followed Hyperlink" xfId="29784" builtinId="9" hidden="1"/>
    <cellStyle name="Followed Hyperlink" xfId="29786" builtinId="9" hidden="1"/>
    <cellStyle name="Followed Hyperlink" xfId="29788" builtinId="9" hidden="1"/>
    <cellStyle name="Followed Hyperlink" xfId="29790" builtinId="9" hidden="1"/>
    <cellStyle name="Followed Hyperlink" xfId="29792" builtinId="9" hidden="1"/>
    <cellStyle name="Followed Hyperlink" xfId="29794" builtinId="9" hidden="1"/>
    <cellStyle name="Followed Hyperlink" xfId="29796" builtinId="9" hidden="1"/>
    <cellStyle name="Followed Hyperlink" xfId="29798" builtinId="9" hidden="1"/>
    <cellStyle name="Followed Hyperlink" xfId="29800" builtinId="9" hidden="1"/>
    <cellStyle name="Followed Hyperlink" xfId="29802" builtinId="9" hidden="1"/>
    <cellStyle name="Followed Hyperlink" xfId="29804" builtinId="9" hidden="1"/>
    <cellStyle name="Followed Hyperlink" xfId="29806" builtinId="9" hidden="1"/>
    <cellStyle name="Followed Hyperlink" xfId="29808" builtinId="9" hidden="1"/>
    <cellStyle name="Followed Hyperlink" xfId="29810" builtinId="9" hidden="1"/>
    <cellStyle name="Followed Hyperlink" xfId="29812" builtinId="9" hidden="1"/>
    <cellStyle name="Followed Hyperlink" xfId="29814" builtinId="9" hidden="1"/>
    <cellStyle name="Followed Hyperlink" xfId="29816" builtinId="9" hidden="1"/>
    <cellStyle name="Followed Hyperlink" xfId="29818" builtinId="9" hidden="1"/>
    <cellStyle name="Followed Hyperlink" xfId="29820" builtinId="9" hidden="1"/>
    <cellStyle name="Followed Hyperlink" xfId="29822" builtinId="9" hidden="1"/>
    <cellStyle name="Followed Hyperlink" xfId="29824" builtinId="9" hidden="1"/>
    <cellStyle name="Followed Hyperlink" xfId="29826" builtinId="9" hidden="1"/>
    <cellStyle name="Followed Hyperlink" xfId="29828" builtinId="9" hidden="1"/>
    <cellStyle name="Followed Hyperlink" xfId="29830" builtinId="9" hidden="1"/>
    <cellStyle name="Followed Hyperlink" xfId="29832" builtinId="9" hidden="1"/>
    <cellStyle name="Followed Hyperlink" xfId="29834" builtinId="9" hidden="1"/>
    <cellStyle name="Followed Hyperlink" xfId="29836" builtinId="9" hidden="1"/>
    <cellStyle name="Followed Hyperlink" xfId="29838" builtinId="9" hidden="1"/>
    <cellStyle name="Followed Hyperlink" xfId="29840" builtinId="9" hidden="1"/>
    <cellStyle name="Followed Hyperlink" xfId="29842" builtinId="9" hidden="1"/>
    <cellStyle name="Followed Hyperlink" xfId="29844" builtinId="9" hidden="1"/>
    <cellStyle name="Followed Hyperlink" xfId="29846" builtinId="9" hidden="1"/>
    <cellStyle name="Followed Hyperlink" xfId="29848" builtinId="9" hidden="1"/>
    <cellStyle name="Followed Hyperlink" xfId="29850" builtinId="9" hidden="1"/>
    <cellStyle name="Followed Hyperlink" xfId="29852" builtinId="9" hidden="1"/>
    <cellStyle name="Followed Hyperlink" xfId="29854" builtinId="9" hidden="1"/>
    <cellStyle name="Followed Hyperlink" xfId="29856" builtinId="9" hidden="1"/>
    <cellStyle name="Followed Hyperlink" xfId="29858" builtinId="9" hidden="1"/>
    <cellStyle name="Followed Hyperlink" xfId="29860" builtinId="9" hidden="1"/>
    <cellStyle name="Followed Hyperlink" xfId="29862" builtinId="9" hidden="1"/>
    <cellStyle name="Followed Hyperlink" xfId="29864" builtinId="9" hidden="1"/>
    <cellStyle name="Followed Hyperlink" xfId="29866" builtinId="9" hidden="1"/>
    <cellStyle name="Followed Hyperlink" xfId="29868" builtinId="9" hidden="1"/>
    <cellStyle name="Followed Hyperlink" xfId="29870" builtinId="9" hidden="1"/>
    <cellStyle name="Followed Hyperlink" xfId="29872" builtinId="9" hidden="1"/>
    <cellStyle name="Followed Hyperlink" xfId="29874" builtinId="9" hidden="1"/>
    <cellStyle name="Followed Hyperlink" xfId="29876" builtinId="9" hidden="1"/>
    <cellStyle name="Followed Hyperlink" xfId="29878" builtinId="9" hidden="1"/>
    <cellStyle name="Followed Hyperlink" xfId="29880" builtinId="9" hidden="1"/>
    <cellStyle name="Followed Hyperlink" xfId="29882" builtinId="9" hidden="1"/>
    <cellStyle name="Followed Hyperlink" xfId="29884" builtinId="9" hidden="1"/>
    <cellStyle name="Followed Hyperlink" xfId="29886" builtinId="9" hidden="1"/>
    <cellStyle name="Followed Hyperlink" xfId="29888" builtinId="9" hidden="1"/>
    <cellStyle name="Followed Hyperlink" xfId="29890" builtinId="9" hidden="1"/>
    <cellStyle name="Followed Hyperlink" xfId="29892" builtinId="9" hidden="1"/>
    <cellStyle name="Followed Hyperlink" xfId="29894" builtinId="9" hidden="1"/>
    <cellStyle name="Followed Hyperlink" xfId="29896" builtinId="9" hidden="1"/>
    <cellStyle name="Followed Hyperlink" xfId="29898" builtinId="9" hidden="1"/>
    <cellStyle name="Followed Hyperlink" xfId="29900" builtinId="9" hidden="1"/>
    <cellStyle name="Followed Hyperlink" xfId="29902" builtinId="9" hidden="1"/>
    <cellStyle name="Followed Hyperlink" xfId="29904" builtinId="9" hidden="1"/>
    <cellStyle name="Followed Hyperlink" xfId="29906" builtinId="9" hidden="1"/>
    <cellStyle name="Followed Hyperlink" xfId="29908" builtinId="9" hidden="1"/>
    <cellStyle name="Followed Hyperlink" xfId="29910" builtinId="9" hidden="1"/>
    <cellStyle name="Followed Hyperlink" xfId="29912" builtinId="9" hidden="1"/>
    <cellStyle name="Followed Hyperlink" xfId="29914" builtinId="9" hidden="1"/>
    <cellStyle name="Followed Hyperlink" xfId="29916" builtinId="9" hidden="1"/>
    <cellStyle name="Followed Hyperlink" xfId="29918" builtinId="9" hidden="1"/>
    <cellStyle name="Followed Hyperlink" xfId="29920" builtinId="9" hidden="1"/>
    <cellStyle name="Followed Hyperlink" xfId="29922" builtinId="9" hidden="1"/>
    <cellStyle name="Followed Hyperlink" xfId="29924" builtinId="9" hidden="1"/>
    <cellStyle name="Followed Hyperlink" xfId="29926" builtinId="9" hidden="1"/>
    <cellStyle name="Followed Hyperlink" xfId="29928" builtinId="9" hidden="1"/>
    <cellStyle name="Followed Hyperlink" xfId="29930" builtinId="9" hidden="1"/>
    <cellStyle name="Followed Hyperlink" xfId="29932" builtinId="9" hidden="1"/>
    <cellStyle name="Followed Hyperlink" xfId="29934" builtinId="9" hidden="1"/>
    <cellStyle name="Followed Hyperlink" xfId="29936" builtinId="9" hidden="1"/>
    <cellStyle name="Followed Hyperlink" xfId="29938" builtinId="9" hidden="1"/>
    <cellStyle name="Followed Hyperlink" xfId="29940" builtinId="9" hidden="1"/>
    <cellStyle name="Followed Hyperlink" xfId="29942" builtinId="9" hidden="1"/>
    <cellStyle name="Followed Hyperlink" xfId="29944" builtinId="9" hidden="1"/>
    <cellStyle name="Followed Hyperlink" xfId="29946" builtinId="9" hidden="1"/>
    <cellStyle name="Followed Hyperlink" xfId="29948" builtinId="9" hidden="1"/>
    <cellStyle name="Followed Hyperlink" xfId="29950" builtinId="9" hidden="1"/>
    <cellStyle name="Followed Hyperlink" xfId="29952" builtinId="9" hidden="1"/>
    <cellStyle name="Followed Hyperlink" xfId="29954" builtinId="9" hidden="1"/>
    <cellStyle name="Followed Hyperlink" xfId="29956" builtinId="9" hidden="1"/>
    <cellStyle name="Followed Hyperlink" xfId="29958" builtinId="9" hidden="1"/>
    <cellStyle name="Followed Hyperlink" xfId="29960" builtinId="9" hidden="1"/>
    <cellStyle name="Followed Hyperlink" xfId="29962" builtinId="9" hidden="1"/>
    <cellStyle name="Followed Hyperlink" xfId="29964" builtinId="9" hidden="1"/>
    <cellStyle name="Followed Hyperlink" xfId="29966" builtinId="9" hidden="1"/>
    <cellStyle name="Followed Hyperlink" xfId="29968" builtinId="9" hidden="1"/>
    <cellStyle name="Followed Hyperlink" xfId="29970" builtinId="9" hidden="1"/>
    <cellStyle name="Followed Hyperlink" xfId="29972" builtinId="9" hidden="1"/>
    <cellStyle name="Followed Hyperlink" xfId="29974" builtinId="9" hidden="1"/>
    <cellStyle name="Followed Hyperlink" xfId="29976" builtinId="9" hidden="1"/>
    <cellStyle name="Followed Hyperlink" xfId="29978" builtinId="9" hidden="1"/>
    <cellStyle name="Followed Hyperlink" xfId="29980" builtinId="9" hidden="1"/>
    <cellStyle name="Followed Hyperlink" xfId="29982" builtinId="9" hidden="1"/>
    <cellStyle name="Followed Hyperlink" xfId="29984" builtinId="9" hidden="1"/>
    <cellStyle name="Followed Hyperlink" xfId="29986" builtinId="9" hidden="1"/>
    <cellStyle name="Followed Hyperlink" xfId="29988" builtinId="9" hidden="1"/>
    <cellStyle name="Followed Hyperlink" xfId="29990" builtinId="9" hidden="1"/>
    <cellStyle name="Followed Hyperlink" xfId="29992" builtinId="9" hidden="1"/>
    <cellStyle name="Followed Hyperlink" xfId="29994" builtinId="9" hidden="1"/>
    <cellStyle name="Followed Hyperlink" xfId="29996" builtinId="9" hidden="1"/>
    <cellStyle name="Followed Hyperlink" xfId="29998" builtinId="9" hidden="1"/>
    <cellStyle name="Followed Hyperlink" xfId="30000" builtinId="9" hidden="1"/>
    <cellStyle name="Followed Hyperlink" xfId="30002" builtinId="9" hidden="1"/>
    <cellStyle name="Followed Hyperlink" xfId="30004" builtinId="9" hidden="1"/>
    <cellStyle name="Followed Hyperlink" xfId="30006" builtinId="9" hidden="1"/>
    <cellStyle name="Followed Hyperlink" xfId="30008" builtinId="9" hidden="1"/>
    <cellStyle name="Followed Hyperlink" xfId="30010" builtinId="9" hidden="1"/>
    <cellStyle name="Followed Hyperlink" xfId="30012" builtinId="9" hidden="1"/>
    <cellStyle name="Followed Hyperlink" xfId="30014" builtinId="9" hidden="1"/>
    <cellStyle name="Followed Hyperlink" xfId="30016" builtinId="9" hidden="1"/>
    <cellStyle name="Followed Hyperlink" xfId="30018" builtinId="9" hidden="1"/>
    <cellStyle name="Followed Hyperlink" xfId="30020" builtinId="9" hidden="1"/>
    <cellStyle name="Followed Hyperlink" xfId="30022" builtinId="9" hidden="1"/>
    <cellStyle name="Followed Hyperlink" xfId="30024" builtinId="9" hidden="1"/>
    <cellStyle name="Followed Hyperlink" xfId="30026" builtinId="9" hidden="1"/>
    <cellStyle name="Followed Hyperlink" xfId="30028" builtinId="9" hidden="1"/>
    <cellStyle name="Followed Hyperlink" xfId="30030" builtinId="9" hidden="1"/>
    <cellStyle name="Followed Hyperlink" xfId="30032" builtinId="9" hidden="1"/>
    <cellStyle name="Followed Hyperlink" xfId="30034" builtinId="9" hidden="1"/>
    <cellStyle name="Followed Hyperlink" xfId="30036" builtinId="9" hidden="1"/>
    <cellStyle name="Followed Hyperlink" xfId="30038" builtinId="9" hidden="1"/>
    <cellStyle name="Followed Hyperlink" xfId="30040" builtinId="9" hidden="1"/>
    <cellStyle name="Followed Hyperlink" xfId="30042" builtinId="9" hidden="1"/>
    <cellStyle name="Followed Hyperlink" xfId="30044" builtinId="9" hidden="1"/>
    <cellStyle name="Followed Hyperlink" xfId="30046" builtinId="9" hidden="1"/>
    <cellStyle name="Followed Hyperlink" xfId="30048" builtinId="9" hidden="1"/>
    <cellStyle name="Followed Hyperlink" xfId="30050" builtinId="9" hidden="1"/>
    <cellStyle name="Followed Hyperlink" xfId="30052" builtinId="9" hidden="1"/>
    <cellStyle name="Followed Hyperlink" xfId="30054" builtinId="9" hidden="1"/>
    <cellStyle name="Followed Hyperlink" xfId="30056" builtinId="9" hidden="1"/>
    <cellStyle name="Followed Hyperlink" xfId="30058" builtinId="9" hidden="1"/>
    <cellStyle name="Followed Hyperlink" xfId="30060" builtinId="9" hidden="1"/>
    <cellStyle name="Followed Hyperlink" xfId="30062" builtinId="9" hidden="1"/>
    <cellStyle name="Followed Hyperlink" xfId="30064" builtinId="9" hidden="1"/>
    <cellStyle name="Followed Hyperlink" xfId="30066" builtinId="9" hidden="1"/>
    <cellStyle name="Followed Hyperlink" xfId="30068" builtinId="9" hidden="1"/>
    <cellStyle name="Followed Hyperlink" xfId="30070" builtinId="9" hidden="1"/>
    <cellStyle name="Followed Hyperlink" xfId="30072" builtinId="9" hidden="1"/>
    <cellStyle name="Followed Hyperlink" xfId="30074" builtinId="9" hidden="1"/>
    <cellStyle name="Followed Hyperlink" xfId="30076" builtinId="9" hidden="1"/>
    <cellStyle name="Followed Hyperlink" xfId="30078" builtinId="9" hidden="1"/>
    <cellStyle name="Followed Hyperlink" xfId="30080" builtinId="9" hidden="1"/>
    <cellStyle name="Followed Hyperlink" xfId="30082" builtinId="9" hidden="1"/>
    <cellStyle name="Followed Hyperlink" xfId="30084" builtinId="9" hidden="1"/>
    <cellStyle name="Followed Hyperlink" xfId="30086" builtinId="9" hidden="1"/>
    <cellStyle name="Followed Hyperlink" xfId="30088" builtinId="9" hidden="1"/>
    <cellStyle name="Followed Hyperlink" xfId="30090" builtinId="9" hidden="1"/>
    <cellStyle name="Followed Hyperlink" xfId="30092" builtinId="9" hidden="1"/>
    <cellStyle name="Followed Hyperlink" xfId="30094" builtinId="9" hidden="1"/>
    <cellStyle name="Followed Hyperlink" xfId="30096" builtinId="9" hidden="1"/>
    <cellStyle name="Followed Hyperlink" xfId="30098" builtinId="9" hidden="1"/>
    <cellStyle name="Followed Hyperlink" xfId="30100" builtinId="9" hidden="1"/>
    <cellStyle name="Followed Hyperlink" xfId="30102" builtinId="9" hidden="1"/>
    <cellStyle name="Followed Hyperlink" xfId="30104" builtinId="9" hidden="1"/>
    <cellStyle name="Followed Hyperlink" xfId="30106" builtinId="9" hidden="1"/>
    <cellStyle name="Followed Hyperlink" xfId="30108" builtinId="9" hidden="1"/>
    <cellStyle name="Followed Hyperlink" xfId="30110" builtinId="9" hidden="1"/>
    <cellStyle name="Followed Hyperlink" xfId="30112" builtinId="9" hidden="1"/>
    <cellStyle name="Followed Hyperlink" xfId="30114" builtinId="9" hidden="1"/>
    <cellStyle name="Followed Hyperlink" xfId="30116" builtinId="9" hidden="1"/>
    <cellStyle name="Followed Hyperlink" xfId="30118" builtinId="9" hidden="1"/>
    <cellStyle name="Followed Hyperlink" xfId="30120" builtinId="9" hidden="1"/>
    <cellStyle name="Followed Hyperlink" xfId="30122" builtinId="9" hidden="1"/>
    <cellStyle name="Followed Hyperlink" xfId="30124" builtinId="9" hidden="1"/>
    <cellStyle name="Followed Hyperlink" xfId="30126" builtinId="9" hidden="1"/>
    <cellStyle name="Followed Hyperlink" xfId="30128" builtinId="9" hidden="1"/>
    <cellStyle name="Followed Hyperlink" xfId="30130" builtinId="9" hidden="1"/>
    <cellStyle name="Followed Hyperlink" xfId="30132" builtinId="9" hidden="1"/>
    <cellStyle name="Followed Hyperlink" xfId="30134" builtinId="9" hidden="1"/>
    <cellStyle name="Followed Hyperlink" xfId="30136" builtinId="9" hidden="1"/>
    <cellStyle name="Followed Hyperlink" xfId="30138" builtinId="9" hidden="1"/>
    <cellStyle name="Followed Hyperlink" xfId="30140" builtinId="9" hidden="1"/>
    <cellStyle name="Followed Hyperlink" xfId="30142" builtinId="9" hidden="1"/>
    <cellStyle name="Followed Hyperlink" xfId="30144" builtinId="9" hidden="1"/>
    <cellStyle name="Followed Hyperlink" xfId="30146" builtinId="9" hidden="1"/>
    <cellStyle name="Followed Hyperlink" xfId="30148" builtinId="9" hidden="1"/>
    <cellStyle name="Followed Hyperlink" xfId="30150" builtinId="9" hidden="1"/>
    <cellStyle name="Followed Hyperlink" xfId="30152" builtinId="9" hidden="1"/>
    <cellStyle name="Followed Hyperlink" xfId="30154" builtinId="9" hidden="1"/>
    <cellStyle name="Followed Hyperlink" xfId="30156" builtinId="9" hidden="1"/>
    <cellStyle name="Followed Hyperlink" xfId="30158" builtinId="9" hidden="1"/>
    <cellStyle name="Followed Hyperlink" xfId="30160" builtinId="9" hidden="1"/>
    <cellStyle name="Followed Hyperlink" xfId="30162" builtinId="9" hidden="1"/>
    <cellStyle name="Followed Hyperlink" xfId="30164" builtinId="9" hidden="1"/>
    <cellStyle name="Followed Hyperlink" xfId="30166" builtinId="9" hidden="1"/>
    <cellStyle name="Followed Hyperlink" xfId="30168" builtinId="9" hidden="1"/>
    <cellStyle name="Followed Hyperlink" xfId="30170" builtinId="9" hidden="1"/>
    <cellStyle name="Followed Hyperlink" xfId="30172" builtinId="9" hidden="1"/>
    <cellStyle name="Followed Hyperlink" xfId="30174" builtinId="9" hidden="1"/>
    <cellStyle name="Followed Hyperlink" xfId="30176" builtinId="9" hidden="1"/>
    <cellStyle name="Followed Hyperlink" xfId="30178" builtinId="9" hidden="1"/>
    <cellStyle name="Followed Hyperlink" xfId="30180" builtinId="9" hidden="1"/>
    <cellStyle name="Followed Hyperlink" xfId="30182" builtinId="9" hidden="1"/>
    <cellStyle name="Followed Hyperlink" xfId="30184" builtinId="9" hidden="1"/>
    <cellStyle name="Followed Hyperlink" xfId="30186" builtinId="9" hidden="1"/>
    <cellStyle name="Followed Hyperlink" xfId="30188" builtinId="9" hidden="1"/>
    <cellStyle name="Followed Hyperlink" xfId="30190" builtinId="9" hidden="1"/>
    <cellStyle name="Followed Hyperlink" xfId="30192" builtinId="9" hidden="1"/>
    <cellStyle name="Followed Hyperlink" xfId="30194" builtinId="9" hidden="1"/>
    <cellStyle name="Followed Hyperlink" xfId="30196" builtinId="9" hidden="1"/>
    <cellStyle name="Followed Hyperlink" xfId="30198" builtinId="9" hidden="1"/>
    <cellStyle name="Followed Hyperlink" xfId="30200" builtinId="9" hidden="1"/>
    <cellStyle name="Followed Hyperlink" xfId="30202" builtinId="9" hidden="1"/>
    <cellStyle name="Followed Hyperlink" xfId="30204" builtinId="9" hidden="1"/>
    <cellStyle name="Followed Hyperlink" xfId="30206" builtinId="9" hidden="1"/>
    <cellStyle name="Followed Hyperlink" xfId="30208" builtinId="9" hidden="1"/>
    <cellStyle name="Followed Hyperlink" xfId="30210" builtinId="9" hidden="1"/>
    <cellStyle name="Followed Hyperlink" xfId="30212" builtinId="9" hidden="1"/>
    <cellStyle name="Followed Hyperlink" xfId="30214" builtinId="9" hidden="1"/>
    <cellStyle name="Followed Hyperlink" xfId="30216" builtinId="9" hidden="1"/>
    <cellStyle name="Followed Hyperlink" xfId="30218" builtinId="9" hidden="1"/>
    <cellStyle name="Followed Hyperlink" xfId="30220" builtinId="9" hidden="1"/>
    <cellStyle name="Followed Hyperlink" xfId="30222" builtinId="9" hidden="1"/>
    <cellStyle name="Followed Hyperlink" xfId="30224" builtinId="9" hidden="1"/>
    <cellStyle name="Followed Hyperlink" xfId="30226" builtinId="9" hidden="1"/>
    <cellStyle name="Followed Hyperlink" xfId="30228" builtinId="9" hidden="1"/>
    <cellStyle name="Followed Hyperlink" xfId="30230" builtinId="9" hidden="1"/>
    <cellStyle name="Followed Hyperlink" xfId="30232" builtinId="9" hidden="1"/>
    <cellStyle name="Followed Hyperlink" xfId="30234" builtinId="9" hidden="1"/>
    <cellStyle name="Followed Hyperlink" xfId="30236" builtinId="9" hidden="1"/>
    <cellStyle name="Followed Hyperlink" xfId="30238" builtinId="9" hidden="1"/>
    <cellStyle name="Followed Hyperlink" xfId="30240" builtinId="9" hidden="1"/>
    <cellStyle name="Followed Hyperlink" xfId="30242" builtinId="9" hidden="1"/>
    <cellStyle name="Followed Hyperlink" xfId="30244" builtinId="9" hidden="1"/>
    <cellStyle name="Followed Hyperlink" xfId="30246" builtinId="9" hidden="1"/>
    <cellStyle name="Followed Hyperlink" xfId="30248" builtinId="9" hidden="1"/>
    <cellStyle name="Followed Hyperlink" xfId="30250" builtinId="9" hidden="1"/>
    <cellStyle name="Followed Hyperlink" xfId="30252" builtinId="9" hidden="1"/>
    <cellStyle name="Followed Hyperlink" xfId="30254" builtinId="9" hidden="1"/>
    <cellStyle name="Followed Hyperlink" xfId="30256" builtinId="9" hidden="1"/>
    <cellStyle name="Followed Hyperlink" xfId="30258" builtinId="9" hidden="1"/>
    <cellStyle name="Followed Hyperlink" xfId="30260" builtinId="9" hidden="1"/>
    <cellStyle name="Followed Hyperlink" xfId="30262" builtinId="9" hidden="1"/>
    <cellStyle name="Followed Hyperlink" xfId="30264" builtinId="9" hidden="1"/>
    <cellStyle name="Followed Hyperlink" xfId="30266" builtinId="9" hidden="1"/>
    <cellStyle name="Followed Hyperlink" xfId="30268" builtinId="9" hidden="1"/>
    <cellStyle name="Followed Hyperlink" xfId="30270" builtinId="9" hidden="1"/>
    <cellStyle name="Followed Hyperlink" xfId="30272" builtinId="9" hidden="1"/>
    <cellStyle name="Followed Hyperlink" xfId="30274" builtinId="9" hidden="1"/>
    <cellStyle name="Followed Hyperlink" xfId="30276" builtinId="9" hidden="1"/>
    <cellStyle name="Followed Hyperlink" xfId="30278" builtinId="9" hidden="1"/>
    <cellStyle name="Followed Hyperlink" xfId="30280" builtinId="9" hidden="1"/>
    <cellStyle name="Followed Hyperlink" xfId="30282" builtinId="9" hidden="1"/>
    <cellStyle name="Followed Hyperlink" xfId="30284" builtinId="9" hidden="1"/>
    <cellStyle name="Followed Hyperlink" xfId="30285" builtinId="9" hidden="1"/>
    <cellStyle name="Followed Hyperlink" xfId="30286" builtinId="9" hidden="1"/>
    <cellStyle name="Followed Hyperlink" xfId="30287" builtinId="9" hidden="1"/>
    <cellStyle name="Followed Hyperlink" xfId="30288" builtinId="9" hidden="1"/>
    <cellStyle name="Followed Hyperlink" xfId="30289" builtinId="9" hidden="1"/>
    <cellStyle name="Followed Hyperlink" xfId="30290" builtinId="9" hidden="1"/>
    <cellStyle name="Followed Hyperlink" xfId="30291" builtinId="9" hidden="1"/>
    <cellStyle name="Followed Hyperlink" xfId="30292" builtinId="9" hidden="1"/>
    <cellStyle name="Followed Hyperlink" xfId="30293" builtinId="9" hidden="1"/>
    <cellStyle name="Followed Hyperlink" xfId="30294" builtinId="9" hidden="1"/>
    <cellStyle name="Followed Hyperlink" xfId="30295" builtinId="9" hidden="1"/>
    <cellStyle name="Followed Hyperlink" xfId="30296" builtinId="9" hidden="1"/>
    <cellStyle name="Followed Hyperlink" xfId="30297" builtinId="9" hidden="1"/>
    <cellStyle name="Followed Hyperlink" xfId="30298" builtinId="9" hidden="1"/>
    <cellStyle name="Followed Hyperlink" xfId="30299" builtinId="9" hidden="1"/>
    <cellStyle name="Followed Hyperlink" xfId="30300" builtinId="9" hidden="1"/>
    <cellStyle name="Followed Hyperlink" xfId="30301" builtinId="9" hidden="1"/>
    <cellStyle name="Followed Hyperlink" xfId="30302" builtinId="9" hidden="1"/>
    <cellStyle name="Followed Hyperlink" xfId="30303" builtinId="9" hidden="1"/>
    <cellStyle name="Followed Hyperlink" xfId="30304" builtinId="9" hidden="1"/>
    <cellStyle name="Followed Hyperlink" xfId="30305" builtinId="9" hidden="1"/>
    <cellStyle name="Followed Hyperlink" xfId="30306" builtinId="9" hidden="1"/>
    <cellStyle name="Followed Hyperlink" xfId="30307" builtinId="9" hidden="1"/>
    <cellStyle name="Followed Hyperlink" xfId="30308" builtinId="9" hidden="1"/>
    <cellStyle name="Followed Hyperlink" xfId="30309" builtinId="9" hidden="1"/>
    <cellStyle name="Followed Hyperlink" xfId="30310" builtinId="9" hidden="1"/>
    <cellStyle name="Followed Hyperlink" xfId="30311" builtinId="9" hidden="1"/>
    <cellStyle name="Followed Hyperlink" xfId="30312" builtinId="9" hidden="1"/>
    <cellStyle name="Followed Hyperlink" xfId="30313" builtinId="9" hidden="1"/>
    <cellStyle name="Followed Hyperlink" xfId="30314" builtinId="9" hidden="1"/>
    <cellStyle name="Followed Hyperlink" xfId="30315" builtinId="9" hidden="1"/>
    <cellStyle name="Followed Hyperlink" xfId="30316" builtinId="9" hidden="1"/>
    <cellStyle name="Followed Hyperlink" xfId="30317" builtinId="9" hidden="1"/>
    <cellStyle name="Followed Hyperlink" xfId="30318" builtinId="9" hidden="1"/>
    <cellStyle name="Followed Hyperlink" xfId="30319" builtinId="9" hidden="1"/>
    <cellStyle name="Followed Hyperlink" xfId="30320" builtinId="9" hidden="1"/>
    <cellStyle name="Followed Hyperlink" xfId="30321" builtinId="9" hidden="1"/>
    <cellStyle name="Followed Hyperlink" xfId="30322" builtinId="9" hidden="1"/>
    <cellStyle name="Followed Hyperlink" xfId="30323" builtinId="9" hidden="1"/>
    <cellStyle name="Followed Hyperlink" xfId="30324" builtinId="9" hidden="1"/>
    <cellStyle name="Followed Hyperlink" xfId="30325" builtinId="9" hidden="1"/>
    <cellStyle name="Followed Hyperlink" xfId="30326" builtinId="9" hidden="1"/>
    <cellStyle name="Followed Hyperlink" xfId="30327" builtinId="9" hidden="1"/>
    <cellStyle name="Followed Hyperlink" xfId="30328" builtinId="9" hidden="1"/>
    <cellStyle name="Followed Hyperlink" xfId="30329" builtinId="9" hidden="1"/>
    <cellStyle name="Followed Hyperlink" xfId="30330" builtinId="9" hidden="1"/>
    <cellStyle name="Followed Hyperlink" xfId="30331" builtinId="9" hidden="1"/>
    <cellStyle name="Followed Hyperlink" xfId="30332" builtinId="9" hidden="1"/>
    <cellStyle name="Followed Hyperlink" xfId="30333" builtinId="9" hidden="1"/>
    <cellStyle name="Followed Hyperlink" xfId="30334" builtinId="9" hidden="1"/>
    <cellStyle name="Followed Hyperlink" xfId="30335" builtinId="9" hidden="1"/>
    <cellStyle name="Followed Hyperlink" xfId="30336" builtinId="9" hidden="1"/>
    <cellStyle name="Followed Hyperlink" xfId="30337" builtinId="9" hidden="1"/>
    <cellStyle name="Followed Hyperlink" xfId="30338" builtinId="9" hidden="1"/>
    <cellStyle name="Followed Hyperlink" xfId="30339" builtinId="9" hidden="1"/>
    <cellStyle name="Followed Hyperlink" xfId="30340" builtinId="9" hidden="1"/>
    <cellStyle name="Followed Hyperlink" xfId="30341" builtinId="9" hidden="1"/>
    <cellStyle name="Followed Hyperlink" xfId="30342" builtinId="9" hidden="1"/>
    <cellStyle name="Followed Hyperlink" xfId="30343" builtinId="9" hidden="1"/>
    <cellStyle name="Followed Hyperlink" xfId="30344" builtinId="9" hidden="1"/>
    <cellStyle name="Followed Hyperlink" xfId="30345" builtinId="9" hidden="1"/>
    <cellStyle name="Followed Hyperlink" xfId="30346" builtinId="9" hidden="1"/>
    <cellStyle name="Followed Hyperlink" xfId="30347" builtinId="9" hidden="1"/>
    <cellStyle name="Followed Hyperlink" xfId="30348" builtinId="9" hidden="1"/>
    <cellStyle name="Followed Hyperlink" xfId="30349" builtinId="9" hidden="1"/>
    <cellStyle name="Followed Hyperlink" xfId="30350" builtinId="9" hidden="1"/>
    <cellStyle name="Followed Hyperlink" xfId="30351" builtinId="9" hidden="1"/>
    <cellStyle name="Followed Hyperlink" xfId="30352" builtinId="9" hidden="1"/>
    <cellStyle name="Followed Hyperlink" xfId="30353" builtinId="9" hidden="1"/>
    <cellStyle name="Followed Hyperlink" xfId="30354" builtinId="9" hidden="1"/>
    <cellStyle name="Followed Hyperlink" xfId="30355" builtinId="9" hidden="1"/>
    <cellStyle name="Followed Hyperlink" xfId="30356" builtinId="9" hidden="1"/>
    <cellStyle name="Followed Hyperlink" xfId="30357" builtinId="9" hidden="1"/>
    <cellStyle name="Followed Hyperlink" xfId="30358" builtinId="9" hidden="1"/>
    <cellStyle name="Followed Hyperlink" xfId="30359" builtinId="9" hidden="1"/>
    <cellStyle name="Followed Hyperlink" xfId="30360" builtinId="9" hidden="1"/>
    <cellStyle name="Followed Hyperlink" xfId="30361" builtinId="9" hidden="1"/>
    <cellStyle name="Followed Hyperlink" xfId="30362" builtinId="9" hidden="1"/>
    <cellStyle name="Followed Hyperlink" xfId="30363" builtinId="9" hidden="1"/>
    <cellStyle name="Followed Hyperlink" xfId="30364" builtinId="9" hidden="1"/>
    <cellStyle name="Followed Hyperlink" xfId="30365" builtinId="9" hidden="1"/>
    <cellStyle name="Followed Hyperlink" xfId="30366" builtinId="9" hidden="1"/>
    <cellStyle name="Followed Hyperlink" xfId="30367" builtinId="9" hidden="1"/>
    <cellStyle name="Followed Hyperlink" xfId="30368" builtinId="9" hidden="1"/>
    <cellStyle name="Followed Hyperlink" xfId="30369" builtinId="9" hidden="1"/>
    <cellStyle name="Followed Hyperlink" xfId="30370" builtinId="9" hidden="1"/>
    <cellStyle name="Followed Hyperlink" xfId="30371" builtinId="9" hidden="1"/>
    <cellStyle name="Followed Hyperlink" xfId="30372" builtinId="9" hidden="1"/>
    <cellStyle name="Followed Hyperlink" xfId="30373" builtinId="9" hidden="1"/>
    <cellStyle name="Followed Hyperlink" xfId="30374" builtinId="9" hidden="1"/>
    <cellStyle name="Followed Hyperlink" xfId="30375" builtinId="9" hidden="1"/>
    <cellStyle name="Followed Hyperlink" xfId="30376" builtinId="9" hidden="1"/>
    <cellStyle name="Followed Hyperlink" xfId="30377" builtinId="9" hidden="1"/>
    <cellStyle name="Followed Hyperlink" xfId="30378" builtinId="9" hidden="1"/>
    <cellStyle name="Followed Hyperlink" xfId="30379" builtinId="9" hidden="1"/>
    <cellStyle name="Followed Hyperlink" xfId="30380" builtinId="9" hidden="1"/>
    <cellStyle name="Followed Hyperlink" xfId="30381" builtinId="9" hidden="1"/>
    <cellStyle name="Followed Hyperlink" xfId="30382" builtinId="9" hidden="1"/>
    <cellStyle name="Followed Hyperlink" xfId="30383" builtinId="9" hidden="1"/>
    <cellStyle name="Followed Hyperlink" xfId="30384" builtinId="9" hidden="1"/>
    <cellStyle name="Followed Hyperlink" xfId="30385" builtinId="9" hidden="1"/>
    <cellStyle name="Followed Hyperlink" xfId="30386" builtinId="9" hidden="1"/>
    <cellStyle name="Followed Hyperlink" xfId="30387" builtinId="9" hidden="1"/>
    <cellStyle name="Followed Hyperlink" xfId="30388" builtinId="9" hidden="1"/>
    <cellStyle name="Followed Hyperlink" xfId="30389" builtinId="9" hidden="1"/>
    <cellStyle name="Followed Hyperlink" xfId="30390" builtinId="9" hidden="1"/>
    <cellStyle name="Followed Hyperlink" xfId="30391" builtinId="9" hidden="1"/>
    <cellStyle name="Followed Hyperlink" xfId="30392" builtinId="9" hidden="1"/>
    <cellStyle name="Followed Hyperlink" xfId="30393" builtinId="9" hidden="1"/>
    <cellStyle name="Followed Hyperlink" xfId="30394" builtinId="9" hidden="1"/>
    <cellStyle name="Followed Hyperlink" xfId="30395" builtinId="9" hidden="1"/>
    <cellStyle name="Followed Hyperlink" xfId="30396" builtinId="9" hidden="1"/>
    <cellStyle name="Followed Hyperlink" xfId="30397" builtinId="9" hidden="1"/>
    <cellStyle name="Followed Hyperlink" xfId="30398" builtinId="9" hidden="1"/>
    <cellStyle name="Followed Hyperlink" xfId="30399" builtinId="9" hidden="1"/>
    <cellStyle name="Followed Hyperlink" xfId="30400" builtinId="9" hidden="1"/>
    <cellStyle name="Followed Hyperlink" xfId="30401" builtinId="9" hidden="1"/>
    <cellStyle name="Followed Hyperlink" xfId="30402" builtinId="9" hidden="1"/>
    <cellStyle name="Followed Hyperlink" xfId="30403" builtinId="9" hidden="1"/>
    <cellStyle name="Followed Hyperlink" xfId="30404" builtinId="9" hidden="1"/>
    <cellStyle name="Followed Hyperlink" xfId="30405" builtinId="9" hidden="1"/>
    <cellStyle name="Followed Hyperlink" xfId="30406" builtinId="9" hidden="1"/>
    <cellStyle name="Followed Hyperlink" xfId="30407" builtinId="9" hidden="1"/>
    <cellStyle name="Followed Hyperlink" xfId="30408" builtinId="9" hidden="1"/>
    <cellStyle name="Followed Hyperlink" xfId="30409" builtinId="9" hidden="1"/>
    <cellStyle name="Followed Hyperlink" xfId="30410" builtinId="9" hidden="1"/>
    <cellStyle name="Followed Hyperlink" xfId="30411" builtinId="9" hidden="1"/>
    <cellStyle name="Followed Hyperlink" xfId="30412" builtinId="9" hidden="1"/>
    <cellStyle name="Followed Hyperlink" xfId="30413" builtinId="9" hidden="1"/>
    <cellStyle name="Followed Hyperlink" xfId="30414" builtinId="9" hidden="1"/>
    <cellStyle name="Followed Hyperlink" xfId="30415" builtinId="9" hidden="1"/>
    <cellStyle name="Followed Hyperlink" xfId="30416" builtinId="9" hidden="1"/>
    <cellStyle name="Followed Hyperlink" xfId="30417" builtinId="9" hidden="1"/>
    <cellStyle name="Followed Hyperlink" xfId="30418" builtinId="9" hidden="1"/>
    <cellStyle name="Followed Hyperlink" xfId="30419" builtinId="9" hidden="1"/>
    <cellStyle name="Followed Hyperlink" xfId="30420" builtinId="9" hidden="1"/>
    <cellStyle name="Followed Hyperlink" xfId="30421" builtinId="9" hidden="1"/>
    <cellStyle name="Followed Hyperlink" xfId="30422" builtinId="9" hidden="1"/>
    <cellStyle name="Followed Hyperlink" xfId="30423" builtinId="9" hidden="1"/>
    <cellStyle name="Followed Hyperlink" xfId="30424" builtinId="9" hidden="1"/>
    <cellStyle name="Followed Hyperlink" xfId="30425" builtinId="9" hidden="1"/>
    <cellStyle name="Followed Hyperlink" xfId="30426" builtinId="9" hidden="1"/>
    <cellStyle name="Followed Hyperlink" xfId="30427" builtinId="9" hidden="1"/>
    <cellStyle name="Followed Hyperlink" xfId="30428" builtinId="9" hidden="1"/>
    <cellStyle name="Followed Hyperlink" xfId="30429" builtinId="9" hidden="1"/>
    <cellStyle name="Followed Hyperlink" xfId="30430" builtinId="9" hidden="1"/>
    <cellStyle name="Followed Hyperlink" xfId="30431" builtinId="9" hidden="1"/>
    <cellStyle name="Followed Hyperlink" xfId="30432" builtinId="9" hidden="1"/>
    <cellStyle name="Followed Hyperlink" xfId="30433" builtinId="9" hidden="1"/>
    <cellStyle name="Followed Hyperlink" xfId="30434" builtinId="9" hidden="1"/>
    <cellStyle name="Followed Hyperlink" xfId="30435" builtinId="9" hidden="1"/>
    <cellStyle name="Followed Hyperlink" xfId="30436" builtinId="9" hidden="1"/>
    <cellStyle name="Followed Hyperlink" xfId="30437" builtinId="9" hidden="1"/>
    <cellStyle name="Followed Hyperlink" xfId="30438" builtinId="9" hidden="1"/>
    <cellStyle name="Followed Hyperlink" xfId="30439" builtinId="9" hidden="1"/>
    <cellStyle name="Followed Hyperlink" xfId="30440" builtinId="9" hidden="1"/>
    <cellStyle name="Followed Hyperlink" xfId="30441" builtinId="9" hidden="1"/>
    <cellStyle name="Followed Hyperlink" xfId="30442" builtinId="9" hidden="1"/>
    <cellStyle name="Followed Hyperlink" xfId="30443" builtinId="9" hidden="1"/>
    <cellStyle name="Followed Hyperlink" xfId="30444" builtinId="9" hidden="1"/>
    <cellStyle name="Followed Hyperlink" xfId="30445" builtinId="9" hidden="1"/>
    <cellStyle name="Followed Hyperlink" xfId="30446" builtinId="9" hidden="1"/>
    <cellStyle name="Followed Hyperlink" xfId="30447" builtinId="9" hidden="1"/>
    <cellStyle name="Followed Hyperlink" xfId="30448" builtinId="9" hidden="1"/>
    <cellStyle name="Followed Hyperlink" xfId="30450" builtinId="9" hidden="1"/>
    <cellStyle name="Followed Hyperlink" xfId="30452" builtinId="9" hidden="1"/>
    <cellStyle name="Followed Hyperlink" xfId="30454" builtinId="9" hidden="1"/>
    <cellStyle name="Followed Hyperlink" xfId="30456" builtinId="9" hidden="1"/>
    <cellStyle name="Followed Hyperlink" xfId="30458" builtinId="9" hidden="1"/>
    <cellStyle name="Followed Hyperlink" xfId="30460" builtinId="9" hidden="1"/>
    <cellStyle name="Followed Hyperlink" xfId="30462" builtinId="9" hidden="1"/>
    <cellStyle name="Followed Hyperlink" xfId="30464" builtinId="9" hidden="1"/>
    <cellStyle name="Followed Hyperlink" xfId="30466" builtinId="9" hidden="1"/>
    <cellStyle name="Followed Hyperlink" xfId="30468" builtinId="9" hidden="1"/>
    <cellStyle name="Followed Hyperlink" xfId="30470" builtinId="9" hidden="1"/>
    <cellStyle name="Followed Hyperlink" xfId="30472" builtinId="9" hidden="1"/>
    <cellStyle name="Followed Hyperlink" xfId="30474" builtinId="9" hidden="1"/>
    <cellStyle name="Followed Hyperlink" xfId="30476" builtinId="9" hidden="1"/>
    <cellStyle name="Followed Hyperlink" xfId="30478" builtinId="9" hidden="1"/>
    <cellStyle name="Followed Hyperlink" xfId="30480" builtinId="9" hidden="1"/>
    <cellStyle name="Followed Hyperlink" xfId="30482" builtinId="9" hidden="1"/>
    <cellStyle name="Followed Hyperlink" xfId="30484" builtinId="9" hidden="1"/>
    <cellStyle name="Followed Hyperlink" xfId="30486" builtinId="9" hidden="1"/>
    <cellStyle name="Followed Hyperlink" xfId="30488" builtinId="9" hidden="1"/>
    <cellStyle name="Followed Hyperlink" xfId="30490" builtinId="9" hidden="1"/>
    <cellStyle name="Followed Hyperlink" xfId="30492" builtinId="9" hidden="1"/>
    <cellStyle name="Followed Hyperlink" xfId="30494" builtinId="9" hidden="1"/>
    <cellStyle name="Followed Hyperlink" xfId="30496" builtinId="9" hidden="1"/>
    <cellStyle name="Followed Hyperlink" xfId="30498" builtinId="9" hidden="1"/>
    <cellStyle name="Followed Hyperlink" xfId="30500" builtinId="9" hidden="1"/>
    <cellStyle name="Followed Hyperlink" xfId="30502" builtinId="9" hidden="1"/>
    <cellStyle name="Followed Hyperlink" xfId="30504" builtinId="9" hidden="1"/>
    <cellStyle name="Followed Hyperlink" xfId="30506" builtinId="9" hidden="1"/>
    <cellStyle name="Followed Hyperlink" xfId="30508" builtinId="9" hidden="1"/>
    <cellStyle name="Followed Hyperlink" xfId="30510" builtinId="9" hidden="1"/>
    <cellStyle name="Followed Hyperlink" xfId="30512" builtinId="9" hidden="1"/>
    <cellStyle name="Followed Hyperlink" xfId="30514" builtinId="9" hidden="1"/>
    <cellStyle name="Followed Hyperlink" xfId="30516" builtinId="9" hidden="1"/>
    <cellStyle name="Followed Hyperlink" xfId="30518" builtinId="9" hidden="1"/>
    <cellStyle name="Followed Hyperlink" xfId="30520" builtinId="9" hidden="1"/>
    <cellStyle name="Followed Hyperlink" xfId="30522" builtinId="9" hidden="1"/>
    <cellStyle name="Followed Hyperlink" xfId="30524" builtinId="9" hidden="1"/>
    <cellStyle name="Followed Hyperlink" xfId="30526" builtinId="9" hidden="1"/>
    <cellStyle name="Followed Hyperlink" xfId="30528" builtinId="9" hidden="1"/>
    <cellStyle name="Followed Hyperlink" xfId="30530" builtinId="9" hidden="1"/>
    <cellStyle name="Followed Hyperlink" xfId="30532" builtinId="9" hidden="1"/>
    <cellStyle name="Followed Hyperlink" xfId="30534" builtinId="9" hidden="1"/>
    <cellStyle name="Followed Hyperlink" xfId="30536" builtinId="9" hidden="1"/>
    <cellStyle name="Followed Hyperlink" xfId="30538" builtinId="9" hidden="1"/>
    <cellStyle name="Followed Hyperlink" xfId="30540" builtinId="9" hidden="1"/>
    <cellStyle name="Followed Hyperlink" xfId="30542" builtinId="9" hidden="1"/>
    <cellStyle name="Followed Hyperlink" xfId="30544" builtinId="9" hidden="1"/>
    <cellStyle name="Followed Hyperlink" xfId="30546" builtinId="9" hidden="1"/>
    <cellStyle name="Followed Hyperlink" xfId="30548" builtinId="9" hidden="1"/>
    <cellStyle name="Followed Hyperlink" xfId="30550" builtinId="9" hidden="1"/>
    <cellStyle name="Followed Hyperlink" xfId="30552" builtinId="9" hidden="1"/>
    <cellStyle name="Followed Hyperlink" xfId="30554" builtinId="9" hidden="1"/>
    <cellStyle name="Followed Hyperlink" xfId="30556" builtinId="9" hidden="1"/>
    <cellStyle name="Followed Hyperlink" xfId="30558" builtinId="9" hidden="1"/>
    <cellStyle name="Followed Hyperlink" xfId="30560" builtinId="9" hidden="1"/>
    <cellStyle name="Followed Hyperlink" xfId="30562" builtinId="9" hidden="1"/>
    <cellStyle name="Followed Hyperlink" xfId="30564" builtinId="9" hidden="1"/>
    <cellStyle name="Followed Hyperlink" xfId="30566" builtinId="9" hidden="1"/>
    <cellStyle name="Followed Hyperlink" xfId="30568" builtinId="9" hidden="1"/>
    <cellStyle name="Followed Hyperlink" xfId="30570" builtinId="9" hidden="1"/>
    <cellStyle name="Followed Hyperlink" xfId="30572" builtinId="9" hidden="1"/>
    <cellStyle name="Followed Hyperlink" xfId="30574" builtinId="9" hidden="1"/>
    <cellStyle name="Followed Hyperlink" xfId="30576" builtinId="9" hidden="1"/>
    <cellStyle name="Followed Hyperlink" xfId="30578" builtinId="9" hidden="1"/>
    <cellStyle name="Followed Hyperlink" xfId="30580" builtinId="9" hidden="1"/>
    <cellStyle name="Followed Hyperlink" xfId="30582" builtinId="9" hidden="1"/>
    <cellStyle name="Followed Hyperlink" xfId="30584" builtinId="9" hidden="1"/>
    <cellStyle name="Followed Hyperlink" xfId="30586" builtinId="9" hidden="1"/>
    <cellStyle name="Followed Hyperlink" xfId="30588" builtinId="9" hidden="1"/>
    <cellStyle name="Followed Hyperlink" xfId="30590" builtinId="9" hidden="1"/>
    <cellStyle name="Followed Hyperlink" xfId="30592" builtinId="9" hidden="1"/>
    <cellStyle name="Followed Hyperlink" xfId="30594" builtinId="9" hidden="1"/>
    <cellStyle name="Followed Hyperlink" xfId="30596" builtinId="9" hidden="1"/>
    <cellStyle name="Followed Hyperlink" xfId="30598" builtinId="9" hidden="1"/>
    <cellStyle name="Followed Hyperlink" xfId="30600" builtinId="9" hidden="1"/>
    <cellStyle name="Followed Hyperlink" xfId="30602" builtinId="9" hidden="1"/>
    <cellStyle name="Followed Hyperlink" xfId="30604" builtinId="9" hidden="1"/>
    <cellStyle name="Followed Hyperlink" xfId="30606" builtinId="9" hidden="1"/>
    <cellStyle name="Followed Hyperlink" xfId="30608" builtinId="9" hidden="1"/>
    <cellStyle name="Followed Hyperlink" xfId="30610" builtinId="9" hidden="1"/>
    <cellStyle name="Followed Hyperlink" xfId="30612" builtinId="9" hidden="1"/>
    <cellStyle name="Followed Hyperlink" xfId="30614" builtinId="9" hidden="1"/>
    <cellStyle name="Followed Hyperlink" xfId="30616" builtinId="9" hidden="1"/>
    <cellStyle name="Followed Hyperlink" xfId="30618" builtinId="9" hidden="1"/>
    <cellStyle name="Followed Hyperlink" xfId="30620" builtinId="9" hidden="1"/>
    <cellStyle name="Followed Hyperlink" xfId="30622" builtinId="9" hidden="1"/>
    <cellStyle name="Followed Hyperlink" xfId="30624" builtinId="9" hidden="1"/>
    <cellStyle name="Followed Hyperlink" xfId="30626" builtinId="9" hidden="1"/>
    <cellStyle name="Followed Hyperlink" xfId="30628" builtinId="9" hidden="1"/>
    <cellStyle name="Followed Hyperlink" xfId="30630" builtinId="9" hidden="1"/>
    <cellStyle name="Followed Hyperlink" xfId="30632" builtinId="9" hidden="1"/>
    <cellStyle name="Followed Hyperlink" xfId="30634" builtinId="9" hidden="1"/>
    <cellStyle name="Followed Hyperlink" xfId="30636" builtinId="9" hidden="1"/>
    <cellStyle name="Followed Hyperlink" xfId="30638" builtinId="9" hidden="1"/>
    <cellStyle name="Followed Hyperlink" xfId="30640" builtinId="9" hidden="1"/>
    <cellStyle name="Followed Hyperlink" xfId="30642" builtinId="9" hidden="1"/>
    <cellStyle name="Followed Hyperlink" xfId="30644" builtinId="9" hidden="1"/>
    <cellStyle name="Followed Hyperlink" xfId="30646" builtinId="9" hidden="1"/>
    <cellStyle name="Followed Hyperlink" xfId="30648" builtinId="9" hidden="1"/>
    <cellStyle name="Followed Hyperlink" xfId="30650" builtinId="9" hidden="1"/>
    <cellStyle name="Followed Hyperlink" xfId="30652" builtinId="9" hidden="1"/>
    <cellStyle name="Followed Hyperlink" xfId="30654" builtinId="9" hidden="1"/>
    <cellStyle name="Followed Hyperlink" xfId="30656" builtinId="9" hidden="1"/>
    <cellStyle name="Followed Hyperlink" xfId="30658" builtinId="9" hidden="1"/>
    <cellStyle name="Followed Hyperlink" xfId="30660" builtinId="9" hidden="1"/>
    <cellStyle name="Followed Hyperlink" xfId="30662" builtinId="9" hidden="1"/>
    <cellStyle name="Followed Hyperlink" xfId="30664" builtinId="9" hidden="1"/>
    <cellStyle name="Followed Hyperlink" xfId="30666" builtinId="9" hidden="1"/>
    <cellStyle name="Followed Hyperlink" xfId="30668" builtinId="9" hidden="1"/>
    <cellStyle name="Followed Hyperlink" xfId="30670" builtinId="9" hidden="1"/>
    <cellStyle name="Followed Hyperlink" xfId="30672" builtinId="9" hidden="1"/>
    <cellStyle name="Followed Hyperlink" xfId="30674" builtinId="9" hidden="1"/>
    <cellStyle name="Followed Hyperlink" xfId="30676" builtinId="9" hidden="1"/>
    <cellStyle name="Followed Hyperlink" xfId="30678" builtinId="9" hidden="1"/>
    <cellStyle name="Followed Hyperlink" xfId="30680" builtinId="9" hidden="1"/>
    <cellStyle name="Followed Hyperlink" xfId="30682" builtinId="9" hidden="1"/>
    <cellStyle name="Followed Hyperlink" xfId="30684" builtinId="9" hidden="1"/>
    <cellStyle name="Followed Hyperlink" xfId="30686" builtinId="9" hidden="1"/>
    <cellStyle name="Followed Hyperlink" xfId="30688" builtinId="9" hidden="1"/>
    <cellStyle name="Followed Hyperlink" xfId="30690" builtinId="9" hidden="1"/>
    <cellStyle name="Followed Hyperlink" xfId="30692" builtinId="9" hidden="1"/>
    <cellStyle name="Followed Hyperlink" xfId="30694" builtinId="9" hidden="1"/>
    <cellStyle name="Followed Hyperlink" xfId="30696" builtinId="9" hidden="1"/>
    <cellStyle name="Followed Hyperlink" xfId="30698" builtinId="9" hidden="1"/>
    <cellStyle name="Followed Hyperlink" xfId="30700" builtinId="9" hidden="1"/>
    <cellStyle name="Followed Hyperlink" xfId="30702" builtinId="9" hidden="1"/>
    <cellStyle name="Followed Hyperlink" xfId="30704" builtinId="9" hidden="1"/>
    <cellStyle name="Followed Hyperlink" xfId="30706" builtinId="9" hidden="1"/>
    <cellStyle name="Followed Hyperlink" xfId="30708" builtinId="9" hidden="1"/>
    <cellStyle name="Followed Hyperlink" xfId="30710" builtinId="9" hidden="1"/>
    <cellStyle name="Followed Hyperlink" xfId="30712" builtinId="9" hidden="1"/>
    <cellStyle name="Followed Hyperlink" xfId="30714" builtinId="9" hidden="1"/>
    <cellStyle name="Followed Hyperlink" xfId="30716" builtinId="9" hidden="1"/>
    <cellStyle name="Followed Hyperlink" xfId="30718" builtinId="9" hidden="1"/>
    <cellStyle name="Followed Hyperlink" xfId="30720" builtinId="9" hidden="1"/>
    <cellStyle name="Followed Hyperlink" xfId="30722" builtinId="9" hidden="1"/>
    <cellStyle name="Followed Hyperlink" xfId="30724" builtinId="9" hidden="1"/>
    <cellStyle name="Followed Hyperlink" xfId="30726" builtinId="9" hidden="1"/>
    <cellStyle name="Followed Hyperlink" xfId="30728" builtinId="9" hidden="1"/>
    <cellStyle name="Followed Hyperlink" xfId="30730" builtinId="9" hidden="1"/>
    <cellStyle name="Followed Hyperlink" xfId="30732" builtinId="9" hidden="1"/>
    <cellStyle name="Followed Hyperlink" xfId="30734" builtinId="9" hidden="1"/>
    <cellStyle name="Followed Hyperlink" xfId="30736" builtinId="9" hidden="1"/>
    <cellStyle name="Followed Hyperlink" xfId="30738" builtinId="9" hidden="1"/>
    <cellStyle name="Followed Hyperlink" xfId="30740" builtinId="9" hidden="1"/>
    <cellStyle name="Followed Hyperlink" xfId="30742" builtinId="9" hidden="1"/>
    <cellStyle name="Followed Hyperlink" xfId="30744" builtinId="9" hidden="1"/>
    <cellStyle name="Followed Hyperlink" xfId="30746" builtinId="9" hidden="1"/>
    <cellStyle name="Followed Hyperlink" xfId="30748" builtinId="9" hidden="1"/>
    <cellStyle name="Followed Hyperlink" xfId="30750" builtinId="9" hidden="1"/>
    <cellStyle name="Followed Hyperlink" xfId="30752" builtinId="9" hidden="1"/>
    <cellStyle name="Followed Hyperlink" xfId="30754" builtinId="9" hidden="1"/>
    <cellStyle name="Followed Hyperlink" xfId="30756" builtinId="9" hidden="1"/>
    <cellStyle name="Followed Hyperlink" xfId="30758" builtinId="9" hidden="1"/>
    <cellStyle name="Followed Hyperlink" xfId="30760" builtinId="9" hidden="1"/>
    <cellStyle name="Followed Hyperlink" xfId="30762" builtinId="9" hidden="1"/>
    <cellStyle name="Followed Hyperlink" xfId="30764" builtinId="9" hidden="1"/>
    <cellStyle name="Followed Hyperlink" xfId="30766" builtinId="9" hidden="1"/>
    <cellStyle name="Followed Hyperlink" xfId="30768" builtinId="9" hidden="1"/>
    <cellStyle name="Followed Hyperlink" xfId="30770" builtinId="9" hidden="1"/>
    <cellStyle name="Followed Hyperlink" xfId="30772" builtinId="9" hidden="1"/>
    <cellStyle name="Followed Hyperlink" xfId="30774" builtinId="9" hidden="1"/>
    <cellStyle name="Followed Hyperlink" xfId="30776" builtinId="9" hidden="1"/>
    <cellStyle name="Followed Hyperlink" xfId="30778" builtinId="9" hidden="1"/>
    <cellStyle name="Followed Hyperlink" xfId="30780" builtinId="9" hidden="1"/>
    <cellStyle name="Followed Hyperlink" xfId="30782" builtinId="9" hidden="1"/>
    <cellStyle name="Followed Hyperlink" xfId="30784" builtinId="9" hidden="1"/>
    <cellStyle name="Followed Hyperlink" xfId="30786" builtinId="9" hidden="1"/>
    <cellStyle name="Followed Hyperlink" xfId="30788" builtinId="9" hidden="1"/>
    <cellStyle name="Followed Hyperlink" xfId="30790" builtinId="9" hidden="1"/>
    <cellStyle name="Followed Hyperlink" xfId="30792" builtinId="9" hidden="1"/>
    <cellStyle name="Followed Hyperlink" xfId="30794" builtinId="9" hidden="1"/>
    <cellStyle name="Followed Hyperlink" xfId="30796" builtinId="9" hidden="1"/>
    <cellStyle name="Followed Hyperlink" xfId="30798" builtinId="9" hidden="1"/>
    <cellStyle name="Followed Hyperlink" xfId="30800" builtinId="9" hidden="1"/>
    <cellStyle name="Followed Hyperlink" xfId="30802" builtinId="9" hidden="1"/>
    <cellStyle name="Followed Hyperlink" xfId="30804" builtinId="9" hidden="1"/>
    <cellStyle name="Followed Hyperlink" xfId="30806" builtinId="9" hidden="1"/>
    <cellStyle name="Followed Hyperlink" xfId="30808" builtinId="9" hidden="1"/>
    <cellStyle name="Followed Hyperlink" xfId="30810" builtinId="9" hidden="1"/>
    <cellStyle name="Followed Hyperlink" xfId="30812" builtinId="9" hidden="1"/>
    <cellStyle name="Followed Hyperlink" xfId="30814" builtinId="9" hidden="1"/>
    <cellStyle name="Followed Hyperlink" xfId="30816" builtinId="9" hidden="1"/>
    <cellStyle name="Followed Hyperlink" xfId="30818" builtinId="9" hidden="1"/>
    <cellStyle name="Followed Hyperlink" xfId="30820" builtinId="9" hidden="1"/>
    <cellStyle name="Followed Hyperlink" xfId="30822" builtinId="9" hidden="1"/>
    <cellStyle name="Followed Hyperlink" xfId="30824" builtinId="9" hidden="1"/>
    <cellStyle name="Followed Hyperlink" xfId="30826" builtinId="9" hidden="1"/>
    <cellStyle name="Followed Hyperlink" xfId="30828" builtinId="9" hidden="1"/>
    <cellStyle name="Followed Hyperlink" xfId="30830" builtinId="9" hidden="1"/>
    <cellStyle name="Followed Hyperlink" xfId="30832" builtinId="9" hidden="1"/>
    <cellStyle name="Followed Hyperlink" xfId="30834" builtinId="9" hidden="1"/>
    <cellStyle name="Followed Hyperlink" xfId="30836" builtinId="9" hidden="1"/>
    <cellStyle name="Followed Hyperlink" xfId="30838" builtinId="9" hidden="1"/>
    <cellStyle name="Followed Hyperlink" xfId="30840" builtinId="9" hidden="1"/>
    <cellStyle name="Followed Hyperlink" xfId="30842" builtinId="9" hidden="1"/>
    <cellStyle name="Followed Hyperlink" xfId="30844" builtinId="9" hidden="1"/>
    <cellStyle name="Followed Hyperlink" xfId="30846" builtinId="9" hidden="1"/>
    <cellStyle name="Followed Hyperlink" xfId="30848" builtinId="9" hidden="1"/>
    <cellStyle name="Followed Hyperlink" xfId="30850" builtinId="9" hidden="1"/>
    <cellStyle name="Followed Hyperlink" xfId="30852" builtinId="9" hidden="1"/>
    <cellStyle name="Followed Hyperlink" xfId="30854" builtinId="9" hidden="1"/>
    <cellStyle name="Followed Hyperlink" xfId="30856" builtinId="9" hidden="1"/>
    <cellStyle name="Followed Hyperlink" xfId="30858" builtinId="9" hidden="1"/>
    <cellStyle name="Followed Hyperlink" xfId="30860" builtinId="9" hidden="1"/>
    <cellStyle name="Followed Hyperlink" xfId="30862" builtinId="9" hidden="1"/>
    <cellStyle name="Followed Hyperlink" xfId="30864" builtinId="9" hidden="1"/>
    <cellStyle name="Followed Hyperlink" xfId="30866" builtinId="9" hidden="1"/>
    <cellStyle name="Followed Hyperlink" xfId="30868" builtinId="9" hidden="1"/>
    <cellStyle name="Followed Hyperlink" xfId="30870" builtinId="9" hidden="1"/>
    <cellStyle name="Followed Hyperlink" xfId="30872" builtinId="9" hidden="1"/>
    <cellStyle name="Followed Hyperlink" xfId="30874" builtinId="9" hidden="1"/>
    <cellStyle name="Followed Hyperlink" xfId="30876" builtinId="9" hidden="1"/>
    <cellStyle name="Followed Hyperlink" xfId="30878" builtinId="9" hidden="1"/>
    <cellStyle name="Followed Hyperlink" xfId="30880" builtinId="9" hidden="1"/>
    <cellStyle name="Followed Hyperlink" xfId="30882" builtinId="9" hidden="1"/>
    <cellStyle name="Followed Hyperlink" xfId="30884" builtinId="9" hidden="1"/>
    <cellStyle name="Followed Hyperlink" xfId="30886" builtinId="9" hidden="1"/>
    <cellStyle name="Followed Hyperlink" xfId="30888" builtinId="9" hidden="1"/>
    <cellStyle name="Followed Hyperlink" xfId="30890" builtinId="9" hidden="1"/>
    <cellStyle name="Followed Hyperlink" xfId="30892" builtinId="9" hidden="1"/>
    <cellStyle name="Followed Hyperlink" xfId="30894" builtinId="9" hidden="1"/>
    <cellStyle name="Followed Hyperlink" xfId="30896" builtinId="9" hidden="1"/>
    <cellStyle name="Followed Hyperlink" xfId="30898" builtinId="9" hidden="1"/>
    <cellStyle name="Followed Hyperlink" xfId="30900" builtinId="9" hidden="1"/>
    <cellStyle name="Followed Hyperlink" xfId="30902" builtinId="9" hidden="1"/>
    <cellStyle name="Followed Hyperlink" xfId="30904" builtinId="9" hidden="1"/>
    <cellStyle name="Followed Hyperlink" xfId="30906" builtinId="9" hidden="1"/>
    <cellStyle name="Followed Hyperlink" xfId="30908" builtinId="9" hidden="1"/>
    <cellStyle name="Followed Hyperlink" xfId="30910" builtinId="9" hidden="1"/>
    <cellStyle name="Followed Hyperlink" xfId="30912" builtinId="9" hidden="1"/>
    <cellStyle name="Followed Hyperlink" xfId="30914" builtinId="9" hidden="1"/>
    <cellStyle name="Followed Hyperlink" xfId="30916" builtinId="9" hidden="1"/>
    <cellStyle name="Followed Hyperlink" xfId="30918" builtinId="9" hidden="1"/>
    <cellStyle name="Followed Hyperlink" xfId="30920" builtinId="9" hidden="1"/>
    <cellStyle name="Followed Hyperlink" xfId="30922" builtinId="9" hidden="1"/>
    <cellStyle name="Followed Hyperlink" xfId="30924" builtinId="9" hidden="1"/>
    <cellStyle name="Followed Hyperlink" xfId="30926" builtinId="9" hidden="1"/>
    <cellStyle name="Followed Hyperlink" xfId="30928" builtinId="9" hidden="1"/>
    <cellStyle name="Followed Hyperlink" xfId="30930" builtinId="9" hidden="1"/>
    <cellStyle name="Followed Hyperlink" xfId="30932" builtinId="9" hidden="1"/>
    <cellStyle name="Followed Hyperlink" xfId="30934" builtinId="9" hidden="1"/>
    <cellStyle name="Followed Hyperlink" xfId="30936" builtinId="9" hidden="1"/>
    <cellStyle name="Followed Hyperlink" xfId="30938" builtinId="9" hidden="1"/>
    <cellStyle name="Followed Hyperlink" xfId="30940" builtinId="9" hidden="1"/>
    <cellStyle name="Followed Hyperlink" xfId="30942" builtinId="9" hidden="1"/>
    <cellStyle name="Followed Hyperlink" xfId="30944" builtinId="9" hidden="1"/>
    <cellStyle name="Followed Hyperlink" xfId="30946" builtinId="9" hidden="1"/>
    <cellStyle name="Followed Hyperlink" xfId="30948" builtinId="9" hidden="1"/>
    <cellStyle name="Followed Hyperlink" xfId="30950" builtinId="9" hidden="1"/>
    <cellStyle name="Followed Hyperlink" xfId="30952" builtinId="9" hidden="1"/>
    <cellStyle name="Followed Hyperlink" xfId="30954" builtinId="9" hidden="1"/>
    <cellStyle name="Followed Hyperlink" xfId="30956" builtinId="9" hidden="1"/>
    <cellStyle name="Followed Hyperlink" xfId="30958" builtinId="9" hidden="1"/>
    <cellStyle name="Followed Hyperlink" xfId="30960" builtinId="9" hidden="1"/>
    <cellStyle name="Followed Hyperlink" xfId="30962" builtinId="9" hidden="1"/>
    <cellStyle name="Followed Hyperlink" xfId="30964" builtinId="9" hidden="1"/>
    <cellStyle name="Followed Hyperlink" xfId="30966" builtinId="9" hidden="1"/>
    <cellStyle name="Followed Hyperlink" xfId="30968" builtinId="9" hidden="1"/>
    <cellStyle name="Followed Hyperlink" xfId="30970" builtinId="9" hidden="1"/>
    <cellStyle name="Followed Hyperlink" xfId="30972" builtinId="9" hidden="1"/>
    <cellStyle name="Followed Hyperlink" xfId="30974" builtinId="9" hidden="1"/>
    <cellStyle name="Followed Hyperlink" xfId="30976" builtinId="9" hidden="1"/>
    <cellStyle name="Followed Hyperlink" xfId="30978" builtinId="9" hidden="1"/>
    <cellStyle name="Followed Hyperlink" xfId="30980" builtinId="9" hidden="1"/>
    <cellStyle name="Followed Hyperlink" xfId="30982" builtinId="9" hidden="1"/>
    <cellStyle name="Followed Hyperlink" xfId="30984" builtinId="9" hidden="1"/>
    <cellStyle name="Followed Hyperlink" xfId="30986" builtinId="9" hidden="1"/>
    <cellStyle name="Followed Hyperlink" xfId="30988" builtinId="9" hidden="1"/>
    <cellStyle name="Followed Hyperlink" xfId="30990" builtinId="9" hidden="1"/>
    <cellStyle name="Followed Hyperlink" xfId="30992" builtinId="9" hidden="1"/>
    <cellStyle name="Followed Hyperlink" xfId="30994" builtinId="9" hidden="1"/>
    <cellStyle name="Followed Hyperlink" xfId="30996" builtinId="9" hidden="1"/>
    <cellStyle name="Followed Hyperlink" xfId="30998" builtinId="9" hidden="1"/>
    <cellStyle name="Followed Hyperlink" xfId="31000" builtinId="9" hidden="1"/>
    <cellStyle name="Followed Hyperlink" xfId="31002" builtinId="9" hidden="1"/>
    <cellStyle name="Followed Hyperlink" xfId="31004" builtinId="9" hidden="1"/>
    <cellStyle name="Followed Hyperlink" xfId="31006" builtinId="9" hidden="1"/>
    <cellStyle name="Followed Hyperlink" xfId="31008" builtinId="9" hidden="1"/>
    <cellStyle name="Followed Hyperlink" xfId="31010" builtinId="9" hidden="1"/>
    <cellStyle name="Followed Hyperlink" xfId="31012" builtinId="9" hidden="1"/>
    <cellStyle name="Followed Hyperlink" xfId="31014" builtinId="9" hidden="1"/>
    <cellStyle name="Followed Hyperlink" xfId="31016" builtinId="9" hidden="1"/>
    <cellStyle name="Followed Hyperlink" xfId="31018" builtinId="9" hidden="1"/>
    <cellStyle name="Followed Hyperlink" xfId="31020" builtinId="9" hidden="1"/>
    <cellStyle name="Followed Hyperlink" xfId="31022" builtinId="9" hidden="1"/>
    <cellStyle name="Followed Hyperlink" xfId="31024" builtinId="9" hidden="1"/>
    <cellStyle name="Followed Hyperlink" xfId="31026" builtinId="9" hidden="1"/>
    <cellStyle name="Followed Hyperlink" xfId="31028" builtinId="9" hidden="1"/>
    <cellStyle name="Followed Hyperlink" xfId="31030" builtinId="9" hidden="1"/>
    <cellStyle name="Followed Hyperlink" xfId="31032" builtinId="9" hidden="1"/>
    <cellStyle name="Followed Hyperlink" xfId="31034" builtinId="9" hidden="1"/>
    <cellStyle name="Followed Hyperlink" xfId="31036" builtinId="9" hidden="1"/>
    <cellStyle name="Followed Hyperlink" xfId="31038" builtinId="9" hidden="1"/>
    <cellStyle name="Followed Hyperlink" xfId="31040" builtinId="9" hidden="1"/>
    <cellStyle name="Followed Hyperlink" xfId="31042" builtinId="9" hidden="1"/>
    <cellStyle name="Followed Hyperlink" xfId="31044" builtinId="9" hidden="1"/>
    <cellStyle name="Followed Hyperlink" xfId="31046" builtinId="9" hidden="1"/>
    <cellStyle name="Followed Hyperlink" xfId="31048" builtinId="9" hidden="1"/>
    <cellStyle name="Followed Hyperlink" xfId="31050" builtinId="9" hidden="1"/>
    <cellStyle name="Followed Hyperlink" xfId="31052" builtinId="9" hidden="1"/>
    <cellStyle name="Followed Hyperlink" xfId="31054" builtinId="9" hidden="1"/>
    <cellStyle name="Followed Hyperlink" xfId="31056" builtinId="9" hidden="1"/>
    <cellStyle name="Followed Hyperlink" xfId="31058" builtinId="9" hidden="1"/>
    <cellStyle name="Followed Hyperlink" xfId="31060" builtinId="9" hidden="1"/>
    <cellStyle name="Followed Hyperlink" xfId="31062" builtinId="9" hidden="1"/>
    <cellStyle name="Followed Hyperlink" xfId="31064" builtinId="9" hidden="1"/>
    <cellStyle name="Followed Hyperlink" xfId="31066" builtinId="9" hidden="1"/>
    <cellStyle name="Followed Hyperlink" xfId="31068" builtinId="9" hidden="1"/>
    <cellStyle name="Followed Hyperlink" xfId="31070" builtinId="9" hidden="1"/>
    <cellStyle name="Followed Hyperlink" xfId="31072" builtinId="9" hidden="1"/>
    <cellStyle name="Followed Hyperlink" xfId="31074" builtinId="9" hidden="1"/>
    <cellStyle name="Followed Hyperlink" xfId="31076" builtinId="9" hidden="1"/>
    <cellStyle name="Followed Hyperlink" xfId="31078" builtinId="9" hidden="1"/>
    <cellStyle name="Followed Hyperlink" xfId="31080" builtinId="9" hidden="1"/>
    <cellStyle name="Followed Hyperlink" xfId="31082" builtinId="9" hidden="1"/>
    <cellStyle name="Followed Hyperlink" xfId="31084" builtinId="9" hidden="1"/>
    <cellStyle name="Followed Hyperlink" xfId="31086" builtinId="9" hidden="1"/>
    <cellStyle name="Followed Hyperlink" xfId="31088" builtinId="9" hidden="1"/>
    <cellStyle name="Followed Hyperlink" xfId="31090" builtinId="9" hidden="1"/>
    <cellStyle name="Followed Hyperlink" xfId="31092" builtinId="9" hidden="1"/>
    <cellStyle name="Followed Hyperlink" xfId="31094" builtinId="9" hidden="1"/>
    <cellStyle name="Followed Hyperlink" xfId="31096" builtinId="9" hidden="1"/>
    <cellStyle name="Followed Hyperlink" xfId="31098" builtinId="9" hidden="1"/>
    <cellStyle name="Followed Hyperlink" xfId="31100" builtinId="9" hidden="1"/>
    <cellStyle name="Followed Hyperlink" xfId="31102" builtinId="9" hidden="1"/>
    <cellStyle name="Followed Hyperlink" xfId="31104" builtinId="9" hidden="1"/>
    <cellStyle name="Followed Hyperlink" xfId="31106" builtinId="9" hidden="1"/>
    <cellStyle name="Followed Hyperlink" xfId="31108" builtinId="9" hidden="1"/>
    <cellStyle name="Followed Hyperlink" xfId="31110" builtinId="9" hidden="1"/>
    <cellStyle name="Followed Hyperlink" xfId="31112" builtinId="9" hidden="1"/>
    <cellStyle name="Followed Hyperlink" xfId="31114" builtinId="9" hidden="1"/>
    <cellStyle name="Followed Hyperlink" xfId="31116" builtinId="9" hidden="1"/>
    <cellStyle name="Followed Hyperlink" xfId="31118" builtinId="9" hidden="1"/>
    <cellStyle name="Followed Hyperlink" xfId="31120" builtinId="9" hidden="1"/>
    <cellStyle name="Followed Hyperlink" xfId="31122" builtinId="9" hidden="1"/>
    <cellStyle name="Followed Hyperlink" xfId="31124" builtinId="9" hidden="1"/>
    <cellStyle name="Followed Hyperlink" xfId="31126" builtinId="9" hidden="1"/>
    <cellStyle name="Followed Hyperlink" xfId="31128" builtinId="9" hidden="1"/>
    <cellStyle name="Followed Hyperlink" xfId="31130" builtinId="9" hidden="1"/>
    <cellStyle name="Followed Hyperlink" xfId="31132" builtinId="9" hidden="1"/>
    <cellStyle name="Followed Hyperlink" xfId="31134" builtinId="9" hidden="1"/>
    <cellStyle name="Followed Hyperlink" xfId="31136" builtinId="9" hidden="1"/>
    <cellStyle name="Followed Hyperlink" xfId="31138" builtinId="9" hidden="1"/>
    <cellStyle name="Followed Hyperlink" xfId="31140" builtinId="9" hidden="1"/>
    <cellStyle name="Followed Hyperlink" xfId="31142" builtinId="9" hidden="1"/>
    <cellStyle name="Followed Hyperlink" xfId="31144" builtinId="9" hidden="1"/>
    <cellStyle name="Followed Hyperlink" xfId="31146" builtinId="9" hidden="1"/>
    <cellStyle name="Followed Hyperlink" xfId="31148" builtinId="9" hidden="1"/>
    <cellStyle name="Followed Hyperlink" xfId="31150" builtinId="9" hidden="1"/>
    <cellStyle name="Followed Hyperlink" xfId="31152" builtinId="9" hidden="1"/>
    <cellStyle name="Followed Hyperlink" xfId="31154" builtinId="9" hidden="1"/>
    <cellStyle name="Followed Hyperlink" xfId="31156" builtinId="9" hidden="1"/>
    <cellStyle name="Followed Hyperlink" xfId="31158" builtinId="9" hidden="1"/>
    <cellStyle name="Followed Hyperlink" xfId="31160" builtinId="9" hidden="1"/>
    <cellStyle name="Followed Hyperlink" xfId="31162" builtinId="9" hidden="1"/>
    <cellStyle name="Followed Hyperlink" xfId="31164" builtinId="9" hidden="1"/>
    <cellStyle name="Followed Hyperlink" xfId="31166" builtinId="9" hidden="1"/>
    <cellStyle name="Followed Hyperlink" xfId="31168" builtinId="9" hidden="1"/>
    <cellStyle name="Followed Hyperlink" xfId="31170" builtinId="9" hidden="1"/>
    <cellStyle name="Followed Hyperlink" xfId="31172" builtinId="9" hidden="1"/>
    <cellStyle name="Followed Hyperlink" xfId="31174" builtinId="9" hidden="1"/>
    <cellStyle name="Followed Hyperlink" xfId="31176" builtinId="9" hidden="1"/>
    <cellStyle name="Followed Hyperlink" xfId="31178" builtinId="9" hidden="1"/>
    <cellStyle name="Followed Hyperlink" xfId="31180" builtinId="9" hidden="1"/>
    <cellStyle name="Followed Hyperlink" xfId="31182" builtinId="9" hidden="1"/>
    <cellStyle name="Followed Hyperlink" xfId="31184" builtinId="9" hidden="1"/>
    <cellStyle name="Followed Hyperlink" xfId="31186" builtinId="9" hidden="1"/>
    <cellStyle name="Followed Hyperlink" xfId="31188" builtinId="9" hidden="1"/>
    <cellStyle name="Followed Hyperlink" xfId="31190" builtinId="9" hidden="1"/>
    <cellStyle name="Followed Hyperlink" xfId="31192" builtinId="9" hidden="1"/>
    <cellStyle name="Followed Hyperlink" xfId="31194" builtinId="9" hidden="1"/>
    <cellStyle name="Followed Hyperlink" xfId="31196" builtinId="9" hidden="1"/>
    <cellStyle name="Followed Hyperlink" xfId="31198" builtinId="9" hidden="1"/>
    <cellStyle name="Followed Hyperlink" xfId="31200" builtinId="9" hidden="1"/>
    <cellStyle name="Followed Hyperlink" xfId="31202" builtinId="9" hidden="1"/>
    <cellStyle name="Followed Hyperlink" xfId="31204" builtinId="9" hidden="1"/>
    <cellStyle name="Followed Hyperlink" xfId="31206" builtinId="9" hidden="1"/>
    <cellStyle name="Followed Hyperlink" xfId="31208" builtinId="9" hidden="1"/>
    <cellStyle name="Followed Hyperlink" xfId="31210" builtinId="9" hidden="1"/>
    <cellStyle name="Followed Hyperlink" xfId="31212" builtinId="9" hidden="1"/>
    <cellStyle name="Followed Hyperlink" xfId="31214" builtinId="9" hidden="1"/>
    <cellStyle name="Followed Hyperlink" xfId="31216" builtinId="9" hidden="1"/>
    <cellStyle name="Followed Hyperlink" xfId="31218" builtinId="9" hidden="1"/>
    <cellStyle name="Followed Hyperlink" xfId="31220" builtinId="9" hidden="1"/>
    <cellStyle name="Followed Hyperlink" xfId="31222" builtinId="9" hidden="1"/>
    <cellStyle name="Followed Hyperlink" xfId="31224" builtinId="9" hidden="1"/>
    <cellStyle name="Followed Hyperlink" xfId="31226" builtinId="9" hidden="1"/>
    <cellStyle name="Followed Hyperlink" xfId="31228" builtinId="9" hidden="1"/>
    <cellStyle name="Followed Hyperlink" xfId="31230" builtinId="9" hidden="1"/>
    <cellStyle name="Followed Hyperlink" xfId="31232" builtinId="9" hidden="1"/>
    <cellStyle name="Followed Hyperlink" xfId="31234" builtinId="9" hidden="1"/>
    <cellStyle name="Followed Hyperlink" xfId="31236" builtinId="9" hidden="1"/>
    <cellStyle name="Followed Hyperlink" xfId="31238" builtinId="9" hidden="1"/>
    <cellStyle name="Followed Hyperlink" xfId="31240" builtinId="9" hidden="1"/>
    <cellStyle name="Followed Hyperlink" xfId="31242" builtinId="9" hidden="1"/>
    <cellStyle name="Followed Hyperlink" xfId="31244" builtinId="9" hidden="1"/>
    <cellStyle name="Followed Hyperlink" xfId="31246" builtinId="9" hidden="1"/>
    <cellStyle name="Followed Hyperlink" xfId="31248" builtinId="9" hidden="1"/>
    <cellStyle name="Followed Hyperlink" xfId="31250" builtinId="9" hidden="1"/>
    <cellStyle name="Followed Hyperlink" xfId="31252" builtinId="9" hidden="1"/>
    <cellStyle name="Followed Hyperlink" xfId="31254" builtinId="9" hidden="1"/>
    <cellStyle name="Followed Hyperlink" xfId="31256" builtinId="9" hidden="1"/>
    <cellStyle name="Followed Hyperlink" xfId="31258" builtinId="9" hidden="1"/>
    <cellStyle name="Followed Hyperlink" xfId="31260" builtinId="9" hidden="1"/>
    <cellStyle name="Followed Hyperlink" xfId="31262" builtinId="9" hidden="1"/>
    <cellStyle name="Followed Hyperlink" xfId="31264" builtinId="9" hidden="1"/>
    <cellStyle name="Followed Hyperlink" xfId="31265" builtinId="9" hidden="1"/>
    <cellStyle name="Followed Hyperlink" xfId="31266" builtinId="9" hidden="1"/>
    <cellStyle name="Followed Hyperlink" xfId="31267" builtinId="9" hidden="1"/>
    <cellStyle name="Followed Hyperlink" xfId="31268" builtinId="9" hidden="1"/>
    <cellStyle name="Followed Hyperlink" xfId="31269" builtinId="9" hidden="1"/>
    <cellStyle name="Followed Hyperlink" xfId="31270" builtinId="9" hidden="1"/>
    <cellStyle name="Followed Hyperlink" xfId="31271" builtinId="9" hidden="1"/>
    <cellStyle name="Followed Hyperlink" xfId="31272" builtinId="9" hidden="1"/>
    <cellStyle name="Followed Hyperlink" xfId="31273" builtinId="9" hidden="1"/>
    <cellStyle name="Followed Hyperlink" xfId="31274" builtinId="9" hidden="1"/>
    <cellStyle name="Followed Hyperlink" xfId="31275" builtinId="9" hidden="1"/>
    <cellStyle name="Followed Hyperlink" xfId="31276" builtinId="9" hidden="1"/>
    <cellStyle name="Followed Hyperlink" xfId="31277" builtinId="9" hidden="1"/>
    <cellStyle name="Followed Hyperlink" xfId="31278" builtinId="9" hidden="1"/>
    <cellStyle name="Followed Hyperlink" xfId="31279" builtinId="9" hidden="1"/>
    <cellStyle name="Followed Hyperlink" xfId="31280" builtinId="9" hidden="1"/>
    <cellStyle name="Followed Hyperlink" xfId="31281" builtinId="9" hidden="1"/>
    <cellStyle name="Followed Hyperlink" xfId="31282" builtinId="9" hidden="1"/>
    <cellStyle name="Followed Hyperlink" xfId="31283" builtinId="9" hidden="1"/>
    <cellStyle name="Followed Hyperlink" xfId="31284" builtinId="9" hidden="1"/>
    <cellStyle name="Followed Hyperlink" xfId="31285" builtinId="9" hidden="1"/>
    <cellStyle name="Followed Hyperlink" xfId="31286" builtinId="9" hidden="1"/>
    <cellStyle name="Followed Hyperlink" xfId="31287" builtinId="9" hidden="1"/>
    <cellStyle name="Followed Hyperlink" xfId="31288" builtinId="9" hidden="1"/>
    <cellStyle name="Followed Hyperlink" xfId="31289" builtinId="9" hidden="1"/>
    <cellStyle name="Followed Hyperlink" xfId="31290" builtinId="9" hidden="1"/>
    <cellStyle name="Followed Hyperlink" xfId="31291" builtinId="9" hidden="1"/>
    <cellStyle name="Followed Hyperlink" xfId="31292" builtinId="9" hidden="1"/>
    <cellStyle name="Followed Hyperlink" xfId="31293" builtinId="9" hidden="1"/>
    <cellStyle name="Followed Hyperlink" xfId="31294" builtinId="9" hidden="1"/>
    <cellStyle name="Followed Hyperlink" xfId="31295" builtinId="9" hidden="1"/>
    <cellStyle name="Followed Hyperlink" xfId="31296" builtinId="9" hidden="1"/>
    <cellStyle name="Followed Hyperlink" xfId="31297" builtinId="9" hidden="1"/>
    <cellStyle name="Followed Hyperlink" xfId="31298" builtinId="9" hidden="1"/>
    <cellStyle name="Followed Hyperlink" xfId="31299" builtinId="9" hidden="1"/>
    <cellStyle name="Followed Hyperlink" xfId="31300" builtinId="9" hidden="1"/>
    <cellStyle name="Followed Hyperlink" xfId="31301" builtinId="9" hidden="1"/>
    <cellStyle name="Followed Hyperlink" xfId="31302" builtinId="9" hidden="1"/>
    <cellStyle name="Followed Hyperlink" xfId="31303" builtinId="9" hidden="1"/>
    <cellStyle name="Followed Hyperlink" xfId="31304" builtinId="9" hidden="1"/>
    <cellStyle name="Followed Hyperlink" xfId="31305" builtinId="9" hidden="1"/>
    <cellStyle name="Followed Hyperlink" xfId="31306" builtinId="9" hidden="1"/>
    <cellStyle name="Followed Hyperlink" xfId="31307" builtinId="9" hidden="1"/>
    <cellStyle name="Followed Hyperlink" xfId="31308" builtinId="9" hidden="1"/>
    <cellStyle name="Followed Hyperlink" xfId="31309" builtinId="9" hidden="1"/>
    <cellStyle name="Followed Hyperlink" xfId="31310" builtinId="9" hidden="1"/>
    <cellStyle name="Followed Hyperlink" xfId="31311" builtinId="9" hidden="1"/>
    <cellStyle name="Followed Hyperlink" xfId="31312" builtinId="9" hidden="1"/>
    <cellStyle name="Followed Hyperlink" xfId="31313" builtinId="9" hidden="1"/>
    <cellStyle name="Followed Hyperlink" xfId="31314" builtinId="9" hidden="1"/>
    <cellStyle name="Followed Hyperlink" xfId="31315" builtinId="9" hidden="1"/>
    <cellStyle name="Followed Hyperlink" xfId="31316" builtinId="9" hidden="1"/>
    <cellStyle name="Followed Hyperlink" xfId="31317" builtinId="9" hidden="1"/>
    <cellStyle name="Followed Hyperlink" xfId="31318" builtinId="9" hidden="1"/>
    <cellStyle name="Followed Hyperlink" xfId="31319" builtinId="9" hidden="1"/>
    <cellStyle name="Followed Hyperlink" xfId="31320" builtinId="9" hidden="1"/>
    <cellStyle name="Followed Hyperlink" xfId="31321" builtinId="9" hidden="1"/>
    <cellStyle name="Followed Hyperlink" xfId="31322" builtinId="9" hidden="1"/>
    <cellStyle name="Followed Hyperlink" xfId="31323" builtinId="9" hidden="1"/>
    <cellStyle name="Followed Hyperlink" xfId="31324" builtinId="9" hidden="1"/>
    <cellStyle name="Followed Hyperlink" xfId="31325" builtinId="9" hidden="1"/>
    <cellStyle name="Followed Hyperlink" xfId="31326" builtinId="9" hidden="1"/>
    <cellStyle name="Followed Hyperlink" xfId="31327" builtinId="9" hidden="1"/>
    <cellStyle name="Followed Hyperlink" xfId="31328" builtinId="9" hidden="1"/>
    <cellStyle name="Followed Hyperlink" xfId="31329" builtinId="9" hidden="1"/>
    <cellStyle name="Followed Hyperlink" xfId="31330" builtinId="9" hidden="1"/>
    <cellStyle name="Followed Hyperlink" xfId="31331" builtinId="9" hidden="1"/>
    <cellStyle name="Followed Hyperlink" xfId="31332" builtinId="9" hidden="1"/>
    <cellStyle name="Followed Hyperlink" xfId="31333" builtinId="9" hidden="1"/>
    <cellStyle name="Followed Hyperlink" xfId="31334" builtinId="9" hidden="1"/>
    <cellStyle name="Followed Hyperlink" xfId="31335" builtinId="9" hidden="1"/>
    <cellStyle name="Followed Hyperlink" xfId="31336" builtinId="9" hidden="1"/>
    <cellStyle name="Followed Hyperlink" xfId="31337" builtinId="9" hidden="1"/>
    <cellStyle name="Followed Hyperlink" xfId="31338" builtinId="9" hidden="1"/>
    <cellStyle name="Followed Hyperlink" xfId="31339" builtinId="9" hidden="1"/>
    <cellStyle name="Followed Hyperlink" xfId="31340" builtinId="9" hidden="1"/>
    <cellStyle name="Followed Hyperlink" xfId="31341" builtinId="9" hidden="1"/>
    <cellStyle name="Followed Hyperlink" xfId="31342" builtinId="9" hidden="1"/>
    <cellStyle name="Followed Hyperlink" xfId="31343" builtinId="9" hidden="1"/>
    <cellStyle name="Followed Hyperlink" xfId="31344" builtinId="9" hidden="1"/>
    <cellStyle name="Followed Hyperlink" xfId="31345" builtinId="9" hidden="1"/>
    <cellStyle name="Followed Hyperlink" xfId="31346" builtinId="9" hidden="1"/>
    <cellStyle name="Followed Hyperlink" xfId="31347" builtinId="9" hidden="1"/>
    <cellStyle name="Followed Hyperlink" xfId="31348" builtinId="9" hidden="1"/>
    <cellStyle name="Followed Hyperlink" xfId="31349" builtinId="9" hidden="1"/>
    <cellStyle name="Followed Hyperlink" xfId="31350" builtinId="9" hidden="1"/>
    <cellStyle name="Followed Hyperlink" xfId="31351" builtinId="9" hidden="1"/>
    <cellStyle name="Followed Hyperlink" xfId="31352" builtinId="9" hidden="1"/>
    <cellStyle name="Followed Hyperlink" xfId="31353" builtinId="9" hidden="1"/>
    <cellStyle name="Followed Hyperlink" xfId="31354" builtinId="9" hidden="1"/>
    <cellStyle name="Followed Hyperlink" xfId="31355" builtinId="9" hidden="1"/>
    <cellStyle name="Followed Hyperlink" xfId="31356" builtinId="9" hidden="1"/>
    <cellStyle name="Followed Hyperlink" xfId="31357" builtinId="9" hidden="1"/>
    <cellStyle name="Followed Hyperlink" xfId="31358" builtinId="9" hidden="1"/>
    <cellStyle name="Followed Hyperlink" xfId="31359" builtinId="9" hidden="1"/>
    <cellStyle name="Followed Hyperlink" xfId="31360" builtinId="9" hidden="1"/>
    <cellStyle name="Followed Hyperlink" xfId="31361" builtinId="9" hidden="1"/>
    <cellStyle name="Followed Hyperlink" xfId="31362" builtinId="9" hidden="1"/>
    <cellStyle name="Followed Hyperlink" xfId="31363" builtinId="9" hidden="1"/>
    <cellStyle name="Followed Hyperlink" xfId="31364" builtinId="9" hidden="1"/>
    <cellStyle name="Followed Hyperlink" xfId="31365" builtinId="9" hidden="1"/>
    <cellStyle name="Followed Hyperlink" xfId="31366" builtinId="9" hidden="1"/>
    <cellStyle name="Followed Hyperlink" xfId="31367" builtinId="9" hidden="1"/>
    <cellStyle name="Followed Hyperlink" xfId="31368" builtinId="9" hidden="1"/>
    <cellStyle name="Followed Hyperlink" xfId="31369" builtinId="9" hidden="1"/>
    <cellStyle name="Followed Hyperlink" xfId="31370" builtinId="9" hidden="1"/>
    <cellStyle name="Followed Hyperlink" xfId="31371" builtinId="9" hidden="1"/>
    <cellStyle name="Followed Hyperlink" xfId="31372" builtinId="9" hidden="1"/>
    <cellStyle name="Followed Hyperlink" xfId="31373" builtinId="9" hidden="1"/>
    <cellStyle name="Followed Hyperlink" xfId="31374" builtinId="9" hidden="1"/>
    <cellStyle name="Followed Hyperlink" xfId="31375" builtinId="9" hidden="1"/>
    <cellStyle name="Followed Hyperlink" xfId="31376" builtinId="9" hidden="1"/>
    <cellStyle name="Followed Hyperlink" xfId="31377" builtinId="9" hidden="1"/>
    <cellStyle name="Followed Hyperlink" xfId="31378" builtinId="9" hidden="1"/>
    <cellStyle name="Followed Hyperlink" xfId="31379" builtinId="9" hidden="1"/>
    <cellStyle name="Followed Hyperlink" xfId="31380" builtinId="9" hidden="1"/>
    <cellStyle name="Followed Hyperlink" xfId="31381" builtinId="9" hidden="1"/>
    <cellStyle name="Followed Hyperlink" xfId="31382" builtinId="9" hidden="1"/>
    <cellStyle name="Followed Hyperlink" xfId="31383" builtinId="9" hidden="1"/>
    <cellStyle name="Followed Hyperlink" xfId="31384" builtinId="9" hidden="1"/>
    <cellStyle name="Followed Hyperlink" xfId="31385" builtinId="9" hidden="1"/>
    <cellStyle name="Followed Hyperlink" xfId="31386" builtinId="9" hidden="1"/>
    <cellStyle name="Followed Hyperlink" xfId="31387" builtinId="9" hidden="1"/>
    <cellStyle name="Followed Hyperlink" xfId="31388" builtinId="9" hidden="1"/>
    <cellStyle name="Followed Hyperlink" xfId="31389" builtinId="9" hidden="1"/>
    <cellStyle name="Followed Hyperlink" xfId="31390" builtinId="9" hidden="1"/>
    <cellStyle name="Followed Hyperlink" xfId="31391" builtinId="9" hidden="1"/>
    <cellStyle name="Followed Hyperlink" xfId="31392" builtinId="9" hidden="1"/>
    <cellStyle name="Followed Hyperlink" xfId="31393" builtinId="9" hidden="1"/>
    <cellStyle name="Followed Hyperlink" xfId="31394" builtinId="9" hidden="1"/>
    <cellStyle name="Followed Hyperlink" xfId="31395" builtinId="9" hidden="1"/>
    <cellStyle name="Followed Hyperlink" xfId="31396" builtinId="9" hidden="1"/>
    <cellStyle name="Followed Hyperlink" xfId="31397" builtinId="9" hidden="1"/>
    <cellStyle name="Followed Hyperlink" xfId="31398" builtinId="9" hidden="1"/>
    <cellStyle name="Followed Hyperlink" xfId="31399" builtinId="9" hidden="1"/>
    <cellStyle name="Followed Hyperlink" xfId="31400" builtinId="9" hidden="1"/>
    <cellStyle name="Followed Hyperlink" xfId="31401" builtinId="9" hidden="1"/>
    <cellStyle name="Followed Hyperlink" xfId="31402" builtinId="9" hidden="1"/>
    <cellStyle name="Followed Hyperlink" xfId="31403" builtinId="9" hidden="1"/>
    <cellStyle name="Followed Hyperlink" xfId="31404" builtinId="9" hidden="1"/>
    <cellStyle name="Followed Hyperlink" xfId="31405" builtinId="9" hidden="1"/>
    <cellStyle name="Followed Hyperlink" xfId="31406" builtinId="9" hidden="1"/>
    <cellStyle name="Followed Hyperlink" xfId="31407" builtinId="9" hidden="1"/>
    <cellStyle name="Followed Hyperlink" xfId="31408" builtinId="9" hidden="1"/>
    <cellStyle name="Followed Hyperlink" xfId="31409" builtinId="9" hidden="1"/>
    <cellStyle name="Followed Hyperlink" xfId="31410" builtinId="9" hidden="1"/>
    <cellStyle name="Followed Hyperlink" xfId="31411" builtinId="9" hidden="1"/>
    <cellStyle name="Followed Hyperlink" xfId="31412" builtinId="9" hidden="1"/>
    <cellStyle name="Followed Hyperlink" xfId="31413" builtinId="9" hidden="1"/>
    <cellStyle name="Followed Hyperlink" xfId="31414" builtinId="9" hidden="1"/>
    <cellStyle name="Followed Hyperlink" xfId="31415" builtinId="9" hidden="1"/>
    <cellStyle name="Followed Hyperlink" xfId="31416" builtinId="9" hidden="1"/>
    <cellStyle name="Followed Hyperlink" xfId="31417" builtinId="9" hidden="1"/>
    <cellStyle name="Followed Hyperlink" xfId="31418" builtinId="9" hidden="1"/>
    <cellStyle name="Followed Hyperlink" xfId="31419" builtinId="9" hidden="1"/>
    <cellStyle name="Followed Hyperlink" xfId="31420" builtinId="9" hidden="1"/>
    <cellStyle name="Followed Hyperlink" xfId="31421" builtinId="9" hidden="1"/>
    <cellStyle name="Followed Hyperlink" xfId="31422" builtinId="9" hidden="1"/>
    <cellStyle name="Followed Hyperlink" xfId="31423" builtinId="9" hidden="1"/>
    <cellStyle name="Followed Hyperlink" xfId="31424" builtinId="9" hidden="1"/>
    <cellStyle name="Followed Hyperlink" xfId="31425" builtinId="9" hidden="1"/>
    <cellStyle name="Followed Hyperlink" xfId="31426" builtinId="9" hidden="1"/>
    <cellStyle name="Followed Hyperlink" xfId="31427" builtinId="9" hidden="1"/>
    <cellStyle name="Followed Hyperlink" xfId="31428" builtinId="9" hidden="1"/>
    <cellStyle name="Followed Hyperlink" xfId="31429" builtinId="9" hidden="1"/>
    <cellStyle name="Followed Hyperlink" xfId="31430" builtinId="9" hidden="1"/>
    <cellStyle name="Followed Hyperlink" xfId="31431" builtinId="9" hidden="1"/>
    <cellStyle name="Followed Hyperlink" xfId="31432" builtinId="9" hidden="1"/>
    <cellStyle name="Followed Hyperlink" xfId="31433" builtinId="9" hidden="1"/>
    <cellStyle name="Followed Hyperlink" xfId="31434" builtinId="9" hidden="1"/>
    <cellStyle name="Followed Hyperlink" xfId="31435" builtinId="9" hidden="1"/>
    <cellStyle name="Followed Hyperlink" xfId="31436" builtinId="9" hidden="1"/>
    <cellStyle name="Followed Hyperlink" xfId="31437" builtinId="9" hidden="1"/>
    <cellStyle name="Followed Hyperlink" xfId="31438" builtinId="9" hidden="1"/>
    <cellStyle name="Followed Hyperlink" xfId="31439" builtinId="9" hidden="1"/>
    <cellStyle name="Followed Hyperlink" xfId="31440" builtinId="9" hidden="1"/>
    <cellStyle name="Followed Hyperlink" xfId="31441" builtinId="9" hidden="1"/>
    <cellStyle name="Followed Hyperlink" xfId="31442" builtinId="9" hidden="1"/>
    <cellStyle name="Followed Hyperlink" xfId="31443" builtinId="9" hidden="1"/>
    <cellStyle name="Followed Hyperlink" xfId="31444" builtinId="9" hidden="1"/>
    <cellStyle name="Followed Hyperlink" xfId="31445" builtinId="9" hidden="1"/>
    <cellStyle name="Followed Hyperlink" xfId="31446" builtinId="9" hidden="1"/>
    <cellStyle name="Followed Hyperlink" xfId="31447" builtinId="9" hidden="1"/>
    <cellStyle name="Followed Hyperlink" xfId="31448" builtinId="9" hidden="1"/>
    <cellStyle name="Followed Hyperlink" xfId="31449" builtinId="9" hidden="1"/>
    <cellStyle name="Followed Hyperlink" xfId="31450" builtinId="9" hidden="1"/>
    <cellStyle name="Followed Hyperlink" xfId="31451" builtinId="9" hidden="1"/>
    <cellStyle name="Followed Hyperlink" xfId="31452" builtinId="9" hidden="1"/>
    <cellStyle name="Followed Hyperlink" xfId="31453" builtinId="9" hidden="1"/>
    <cellStyle name="Followed Hyperlink" xfId="31454" builtinId="9" hidden="1"/>
    <cellStyle name="Followed Hyperlink" xfId="31455" builtinId="9" hidden="1"/>
    <cellStyle name="Followed Hyperlink" xfId="31456" builtinId="9" hidden="1"/>
    <cellStyle name="Followed Hyperlink" xfId="31457" builtinId="9" hidden="1"/>
    <cellStyle name="Followed Hyperlink" xfId="31458" builtinId="9" hidden="1"/>
    <cellStyle name="Followed Hyperlink" xfId="31460" builtinId="9" hidden="1"/>
    <cellStyle name="Followed Hyperlink" xfId="31461" builtinId="9" hidden="1"/>
    <cellStyle name="Followed Hyperlink" xfId="31462" builtinId="9" hidden="1"/>
    <cellStyle name="Followed Hyperlink" xfId="31463" builtinId="9" hidden="1"/>
    <cellStyle name="Followed Hyperlink" xfId="31464" builtinId="9" hidden="1"/>
    <cellStyle name="Followed Hyperlink" xfId="31465" builtinId="9" hidden="1"/>
    <cellStyle name="Followed Hyperlink" xfId="31466" builtinId="9" hidden="1"/>
    <cellStyle name="Followed Hyperlink" xfId="31467" builtinId="9" hidden="1"/>
    <cellStyle name="Followed Hyperlink" xfId="31468" builtinId="9" hidden="1"/>
    <cellStyle name="Followed Hyperlink" xfId="31469" builtinId="9" hidden="1"/>
    <cellStyle name="Followed Hyperlink" xfId="31470" builtinId="9" hidden="1"/>
    <cellStyle name="Followed Hyperlink" xfId="31471" builtinId="9" hidden="1"/>
    <cellStyle name="Followed Hyperlink" xfId="31472" builtinId="9" hidden="1"/>
    <cellStyle name="Followed Hyperlink" xfId="31473" builtinId="9" hidden="1"/>
    <cellStyle name="Followed Hyperlink" xfId="31474" builtinId="9" hidden="1"/>
    <cellStyle name="Followed Hyperlink" xfId="31475" builtinId="9" hidden="1"/>
    <cellStyle name="Followed Hyperlink" xfId="31476" builtinId="9" hidden="1"/>
    <cellStyle name="Followed Hyperlink" xfId="31477" builtinId="9" hidden="1"/>
    <cellStyle name="Followed Hyperlink" xfId="31478" builtinId="9" hidden="1"/>
    <cellStyle name="Followed Hyperlink" xfId="31479" builtinId="9" hidden="1"/>
    <cellStyle name="Followed Hyperlink" xfId="31480" builtinId="9" hidden="1"/>
    <cellStyle name="Followed Hyperlink" xfId="31481" builtinId="9" hidden="1"/>
    <cellStyle name="Followed Hyperlink" xfId="31482" builtinId="9" hidden="1"/>
    <cellStyle name="Followed Hyperlink" xfId="31483" builtinId="9" hidden="1"/>
    <cellStyle name="Followed Hyperlink" xfId="31484" builtinId="9" hidden="1"/>
    <cellStyle name="Followed Hyperlink" xfId="31485" builtinId="9" hidden="1"/>
    <cellStyle name="Followed Hyperlink" xfId="31486" builtinId="9" hidden="1"/>
    <cellStyle name="Followed Hyperlink" xfId="31487" builtinId="9" hidden="1"/>
    <cellStyle name="Followed Hyperlink" xfId="31488" builtinId="9" hidden="1"/>
    <cellStyle name="Followed Hyperlink" xfId="31489" builtinId="9" hidden="1"/>
    <cellStyle name="Followed Hyperlink" xfId="31490" builtinId="9" hidden="1"/>
    <cellStyle name="Followed Hyperlink" xfId="31491" builtinId="9" hidden="1"/>
    <cellStyle name="Followed Hyperlink" xfId="31492" builtinId="9" hidden="1"/>
    <cellStyle name="Followed Hyperlink" xfId="31493" builtinId="9" hidden="1"/>
    <cellStyle name="Followed Hyperlink" xfId="31494" builtinId="9" hidden="1"/>
    <cellStyle name="Followed Hyperlink" xfId="31495" builtinId="9" hidden="1"/>
    <cellStyle name="Followed Hyperlink" xfId="31496" builtinId="9" hidden="1"/>
    <cellStyle name="Followed Hyperlink" xfId="31497" builtinId="9" hidden="1"/>
    <cellStyle name="Followed Hyperlink" xfId="31498" builtinId="9" hidden="1"/>
    <cellStyle name="Followed Hyperlink" xfId="31499" builtinId="9" hidden="1"/>
    <cellStyle name="Followed Hyperlink" xfId="31500" builtinId="9" hidden="1"/>
    <cellStyle name="Followed Hyperlink" xfId="31501" builtinId="9" hidden="1"/>
    <cellStyle name="Followed Hyperlink" xfId="31502" builtinId="9" hidden="1"/>
    <cellStyle name="Followed Hyperlink" xfId="31503" builtinId="9" hidden="1"/>
    <cellStyle name="Followed Hyperlink" xfId="31504" builtinId="9" hidden="1"/>
    <cellStyle name="Followed Hyperlink" xfId="31505" builtinId="9" hidden="1"/>
    <cellStyle name="Followed Hyperlink" xfId="31506" builtinId="9" hidden="1"/>
    <cellStyle name="Followed Hyperlink" xfId="31507" builtinId="9" hidden="1"/>
    <cellStyle name="Followed Hyperlink" xfId="31508" builtinId="9" hidden="1"/>
    <cellStyle name="Followed Hyperlink" xfId="31509" builtinId="9" hidden="1"/>
    <cellStyle name="Followed Hyperlink" xfId="31510" builtinId="9" hidden="1"/>
    <cellStyle name="Followed Hyperlink" xfId="31511" builtinId="9" hidden="1"/>
    <cellStyle name="Followed Hyperlink" xfId="31512" builtinId="9" hidden="1"/>
    <cellStyle name="Followed Hyperlink" xfId="31513" builtinId="9" hidden="1"/>
    <cellStyle name="Followed Hyperlink" xfId="31514" builtinId="9" hidden="1"/>
    <cellStyle name="Followed Hyperlink" xfId="31515" builtinId="9" hidden="1"/>
    <cellStyle name="Followed Hyperlink" xfId="31516" builtinId="9" hidden="1"/>
    <cellStyle name="Followed Hyperlink" xfId="31517" builtinId="9" hidden="1"/>
    <cellStyle name="Followed Hyperlink" xfId="31518" builtinId="9" hidden="1"/>
    <cellStyle name="Followed Hyperlink" xfId="31519" builtinId="9" hidden="1"/>
    <cellStyle name="Followed Hyperlink" xfId="31520" builtinId="9" hidden="1"/>
    <cellStyle name="Followed Hyperlink" xfId="31521" builtinId="9" hidden="1"/>
    <cellStyle name="Followed Hyperlink" xfId="31522" builtinId="9" hidden="1"/>
    <cellStyle name="Followed Hyperlink" xfId="31523" builtinId="9" hidden="1"/>
    <cellStyle name="Followed Hyperlink" xfId="31524" builtinId="9" hidden="1"/>
    <cellStyle name="Followed Hyperlink" xfId="31525" builtinId="9" hidden="1"/>
    <cellStyle name="Followed Hyperlink" xfId="31526" builtinId="9" hidden="1"/>
    <cellStyle name="Followed Hyperlink" xfId="31527" builtinId="9" hidden="1"/>
    <cellStyle name="Followed Hyperlink" xfId="31528" builtinId="9" hidden="1"/>
    <cellStyle name="Followed Hyperlink" xfId="31529" builtinId="9" hidden="1"/>
    <cellStyle name="Followed Hyperlink" xfId="31530" builtinId="9" hidden="1"/>
    <cellStyle name="Followed Hyperlink" xfId="31531" builtinId="9" hidden="1"/>
    <cellStyle name="Followed Hyperlink" xfId="31532" builtinId="9" hidden="1"/>
    <cellStyle name="Followed Hyperlink" xfId="31533" builtinId="9" hidden="1"/>
    <cellStyle name="Followed Hyperlink" xfId="31534" builtinId="9" hidden="1"/>
    <cellStyle name="Followed Hyperlink" xfId="31535" builtinId="9" hidden="1"/>
    <cellStyle name="Followed Hyperlink" xfId="31536" builtinId="9" hidden="1"/>
    <cellStyle name="Followed Hyperlink" xfId="31537" builtinId="9" hidden="1"/>
    <cellStyle name="Followed Hyperlink" xfId="31538" builtinId="9" hidden="1"/>
    <cellStyle name="Followed Hyperlink" xfId="31539" builtinId="9" hidden="1"/>
    <cellStyle name="Followed Hyperlink" xfId="31540" builtinId="9" hidden="1"/>
    <cellStyle name="Followed Hyperlink" xfId="31541" builtinId="9" hidden="1"/>
    <cellStyle name="Followed Hyperlink" xfId="31542" builtinId="9" hidden="1"/>
    <cellStyle name="Followed Hyperlink" xfId="31543" builtinId="9" hidden="1"/>
    <cellStyle name="Followed Hyperlink" xfId="31544" builtinId="9" hidden="1"/>
    <cellStyle name="Followed Hyperlink" xfId="31545" builtinId="9" hidden="1"/>
    <cellStyle name="Followed Hyperlink" xfId="31546" builtinId="9" hidden="1"/>
    <cellStyle name="Followed Hyperlink" xfId="31547" builtinId="9" hidden="1"/>
    <cellStyle name="Followed Hyperlink" xfId="31548" builtinId="9" hidden="1"/>
    <cellStyle name="Followed Hyperlink" xfId="31549" builtinId="9" hidden="1"/>
    <cellStyle name="Followed Hyperlink" xfId="31550" builtinId="9" hidden="1"/>
    <cellStyle name="Followed Hyperlink" xfId="31551" builtinId="9" hidden="1"/>
    <cellStyle name="Followed Hyperlink" xfId="31552" builtinId="9" hidden="1"/>
    <cellStyle name="Followed Hyperlink" xfId="31553" builtinId="9" hidden="1"/>
    <cellStyle name="Followed Hyperlink" xfId="31554" builtinId="9" hidden="1"/>
    <cellStyle name="Followed Hyperlink" xfId="31555" builtinId="9" hidden="1"/>
    <cellStyle name="Followed Hyperlink" xfId="31556" builtinId="9" hidden="1"/>
    <cellStyle name="Followed Hyperlink" xfId="31557" builtinId="9" hidden="1"/>
    <cellStyle name="Followed Hyperlink" xfId="31558" builtinId="9" hidden="1"/>
    <cellStyle name="Followed Hyperlink" xfId="31559" builtinId="9" hidden="1"/>
    <cellStyle name="Followed Hyperlink" xfId="31560" builtinId="9" hidden="1"/>
    <cellStyle name="Followed Hyperlink" xfId="31561" builtinId="9" hidden="1"/>
    <cellStyle name="Followed Hyperlink" xfId="31562" builtinId="9" hidden="1"/>
    <cellStyle name="Followed Hyperlink" xfId="31563" builtinId="9" hidden="1"/>
    <cellStyle name="Followed Hyperlink" xfId="31564" builtinId="9" hidden="1"/>
    <cellStyle name="Followed Hyperlink" xfId="31565" builtinId="9" hidden="1"/>
    <cellStyle name="Followed Hyperlink" xfId="31566" builtinId="9" hidden="1"/>
    <cellStyle name="Followed Hyperlink" xfId="31567" builtinId="9" hidden="1"/>
    <cellStyle name="Followed Hyperlink" xfId="31568" builtinId="9" hidden="1"/>
    <cellStyle name="Followed Hyperlink" xfId="31569" builtinId="9" hidden="1"/>
    <cellStyle name="Followed Hyperlink" xfId="31570" builtinId="9" hidden="1"/>
    <cellStyle name="Followed Hyperlink" xfId="31571" builtinId="9" hidden="1"/>
    <cellStyle name="Followed Hyperlink" xfId="31572" builtinId="9" hidden="1"/>
    <cellStyle name="Followed Hyperlink" xfId="31573" builtinId="9" hidden="1"/>
    <cellStyle name="Followed Hyperlink" xfId="31574" builtinId="9" hidden="1"/>
    <cellStyle name="Followed Hyperlink" xfId="31575" builtinId="9" hidden="1"/>
    <cellStyle name="Followed Hyperlink" xfId="31576" builtinId="9" hidden="1"/>
    <cellStyle name="Followed Hyperlink" xfId="31577" builtinId="9" hidden="1"/>
    <cellStyle name="Followed Hyperlink" xfId="31578" builtinId="9" hidden="1"/>
    <cellStyle name="Followed Hyperlink" xfId="31579" builtinId="9" hidden="1"/>
    <cellStyle name="Followed Hyperlink" xfId="31580" builtinId="9" hidden="1"/>
    <cellStyle name="Followed Hyperlink" xfId="31581" builtinId="9" hidden="1"/>
    <cellStyle name="Followed Hyperlink" xfId="31582" builtinId="9" hidden="1"/>
    <cellStyle name="Followed Hyperlink" xfId="31583" builtinId="9" hidden="1"/>
    <cellStyle name="Followed Hyperlink" xfId="31584" builtinId="9" hidden="1"/>
    <cellStyle name="Followed Hyperlink" xfId="31585" builtinId="9" hidden="1"/>
    <cellStyle name="Good" xfId="645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63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591" builtinId="8" hidden="1"/>
    <cellStyle name="Hyperlink" xfId="3593" builtinId="8" hidden="1"/>
    <cellStyle name="Hyperlink" xfId="3595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3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1" builtinId="8" hidden="1"/>
    <cellStyle name="Hyperlink" xfId="3653" builtinId="8" hidden="1"/>
    <cellStyle name="Hyperlink" xfId="3655" builtinId="8" hidden="1"/>
    <cellStyle name="Hyperlink" xfId="3657" builtinId="8" hidden="1"/>
    <cellStyle name="Hyperlink" xfId="3659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689" builtinId="8" hidden="1"/>
    <cellStyle name="Hyperlink" xfId="3691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699" builtinId="8" hidden="1"/>
    <cellStyle name="Hyperlink" xfId="3701" builtinId="8" hidden="1"/>
    <cellStyle name="Hyperlink" xfId="3703" builtinId="8" hidden="1"/>
    <cellStyle name="Hyperlink" xfId="3705" builtinId="8" hidden="1"/>
    <cellStyle name="Hyperlink" xfId="3707" builtinId="8" hidden="1"/>
    <cellStyle name="Hyperlink" xfId="3709" builtinId="8" hidden="1"/>
    <cellStyle name="Hyperlink" xfId="3711" builtinId="8" hidden="1"/>
    <cellStyle name="Hyperlink" xfId="3713" builtinId="8" hidden="1"/>
    <cellStyle name="Hyperlink" xfId="3715" builtinId="8" hidden="1"/>
    <cellStyle name="Hyperlink" xfId="3717" builtinId="8" hidden="1"/>
    <cellStyle name="Hyperlink" xfId="3719" builtinId="8" hidden="1"/>
    <cellStyle name="Hyperlink" xfId="3721" builtinId="8" hidden="1"/>
    <cellStyle name="Hyperlink" xfId="3723" builtinId="8" hidden="1"/>
    <cellStyle name="Hyperlink" xfId="3725" builtinId="8" hidden="1"/>
    <cellStyle name="Hyperlink" xfId="3727" builtinId="8" hidden="1"/>
    <cellStyle name="Hyperlink" xfId="3729" builtinId="8" hidden="1"/>
    <cellStyle name="Hyperlink" xfId="3731" builtinId="8" hidden="1"/>
    <cellStyle name="Hyperlink" xfId="3733" builtinId="8" hidden="1"/>
    <cellStyle name="Hyperlink" xfId="3735" builtinId="8" hidden="1"/>
    <cellStyle name="Hyperlink" xfId="3737" builtinId="8" hidden="1"/>
    <cellStyle name="Hyperlink" xfId="3739" builtinId="8" hidden="1"/>
    <cellStyle name="Hyperlink" xfId="3741" builtinId="8" hidden="1"/>
    <cellStyle name="Hyperlink" xfId="3743" builtinId="8" hidden="1"/>
    <cellStyle name="Hyperlink" xfId="3745" builtinId="8" hidden="1"/>
    <cellStyle name="Hyperlink" xfId="3747" builtinId="8" hidden="1"/>
    <cellStyle name="Hyperlink" xfId="3749" builtinId="8" hidden="1"/>
    <cellStyle name="Hyperlink" xfId="3751" builtinId="8" hidden="1"/>
    <cellStyle name="Hyperlink" xfId="3753" builtinId="8" hidden="1"/>
    <cellStyle name="Hyperlink" xfId="3755" builtinId="8" hidden="1"/>
    <cellStyle name="Hyperlink" xfId="3757" builtinId="8" hidden="1"/>
    <cellStyle name="Hyperlink" xfId="3759" builtinId="8" hidden="1"/>
    <cellStyle name="Hyperlink" xfId="3761" builtinId="8" hidden="1"/>
    <cellStyle name="Hyperlink" xfId="3763" builtinId="8" hidden="1"/>
    <cellStyle name="Hyperlink" xfId="3765" builtinId="8" hidden="1"/>
    <cellStyle name="Hyperlink" xfId="3767" builtinId="8" hidden="1"/>
    <cellStyle name="Hyperlink" xfId="3769" builtinId="8" hidden="1"/>
    <cellStyle name="Hyperlink" xfId="3771" builtinId="8" hidden="1"/>
    <cellStyle name="Hyperlink" xfId="2722" builtinId="8" hidden="1"/>
    <cellStyle name="Hyperlink" xfId="2614" builtinId="8" hidden="1"/>
    <cellStyle name="Hyperlink" xfId="3937" builtinId="8" hidden="1"/>
    <cellStyle name="Hyperlink" xfId="3939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7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5" builtinId="8" hidden="1"/>
    <cellStyle name="Hyperlink" xfId="3957" builtinId="8" hidden="1"/>
    <cellStyle name="Hyperlink" xfId="3959" builtinId="8" hidden="1"/>
    <cellStyle name="Hyperlink" xfId="3961" builtinId="8" hidden="1"/>
    <cellStyle name="Hyperlink" xfId="3963" builtinId="8" hidden="1"/>
    <cellStyle name="Hyperlink" xfId="3965" builtinId="8" hidden="1"/>
    <cellStyle name="Hyperlink" xfId="3967" builtinId="8" hidden="1"/>
    <cellStyle name="Hyperlink" xfId="3969" builtinId="8" hidden="1"/>
    <cellStyle name="Hyperlink" xfId="3971" builtinId="8" hidden="1"/>
    <cellStyle name="Hyperlink" xfId="3973" builtinId="8" hidden="1"/>
    <cellStyle name="Hyperlink" xfId="3975" builtinId="8" hidden="1"/>
    <cellStyle name="Hyperlink" xfId="3977" builtinId="8" hidden="1"/>
    <cellStyle name="Hyperlink" xfId="3979" builtinId="8" hidden="1"/>
    <cellStyle name="Hyperlink" xfId="3981" builtinId="8" hidden="1"/>
    <cellStyle name="Hyperlink" xfId="3983" builtinId="8" hidden="1"/>
    <cellStyle name="Hyperlink" xfId="3985" builtinId="8" hidden="1"/>
    <cellStyle name="Hyperlink" xfId="3987" builtinId="8" hidden="1"/>
    <cellStyle name="Hyperlink" xfId="3989" builtinId="8" hidden="1"/>
    <cellStyle name="Hyperlink" xfId="3991" builtinId="8" hidden="1"/>
    <cellStyle name="Hyperlink" xfId="3993" builtinId="8" hidden="1"/>
    <cellStyle name="Hyperlink" xfId="3995" builtinId="8" hidden="1"/>
    <cellStyle name="Hyperlink" xfId="3997" builtinId="8" hidden="1"/>
    <cellStyle name="Hyperlink" xfId="3999" builtinId="8" hidden="1"/>
    <cellStyle name="Hyperlink" xfId="4001" builtinId="8" hidden="1"/>
    <cellStyle name="Hyperlink" xfId="4003" builtinId="8" hidden="1"/>
    <cellStyle name="Hyperlink" xfId="4005" builtinId="8" hidden="1"/>
    <cellStyle name="Hyperlink" xfId="4007" builtinId="8" hidden="1"/>
    <cellStyle name="Hyperlink" xfId="4009" builtinId="8" hidden="1"/>
    <cellStyle name="Hyperlink" xfId="4011" builtinId="8" hidden="1"/>
    <cellStyle name="Hyperlink" xfId="4013" builtinId="8" hidden="1"/>
    <cellStyle name="Hyperlink" xfId="4015" builtinId="8" hidden="1"/>
    <cellStyle name="Hyperlink" xfId="4017" builtinId="8" hidden="1"/>
    <cellStyle name="Hyperlink" xfId="4019" builtinId="8" hidden="1"/>
    <cellStyle name="Hyperlink" xfId="4021" builtinId="8" hidden="1"/>
    <cellStyle name="Hyperlink" xfId="4023" builtinId="8" hidden="1"/>
    <cellStyle name="Hyperlink" xfId="4025" builtinId="8" hidden="1"/>
    <cellStyle name="Hyperlink" xfId="4027" builtinId="8" hidden="1"/>
    <cellStyle name="Hyperlink" xfId="4029" builtinId="8" hidden="1"/>
    <cellStyle name="Hyperlink" xfId="4031" builtinId="8" hidden="1"/>
    <cellStyle name="Hyperlink" xfId="4033" builtinId="8" hidden="1"/>
    <cellStyle name="Hyperlink" xfId="4035" builtinId="8" hidden="1"/>
    <cellStyle name="Hyperlink" xfId="4037" builtinId="8" hidden="1"/>
    <cellStyle name="Hyperlink" xfId="4039" builtinId="8" hidden="1"/>
    <cellStyle name="Hyperlink" xfId="4041" builtinId="8" hidden="1"/>
    <cellStyle name="Hyperlink" xfId="4043" builtinId="8" hidden="1"/>
    <cellStyle name="Hyperlink" xfId="4045" builtinId="8" hidden="1"/>
    <cellStyle name="Hyperlink" xfId="4047" builtinId="8" hidden="1"/>
    <cellStyle name="Hyperlink" xfId="4049" builtinId="8" hidden="1"/>
    <cellStyle name="Hyperlink" xfId="4051" builtinId="8" hidden="1"/>
    <cellStyle name="Hyperlink" xfId="4053" builtinId="8" hidden="1"/>
    <cellStyle name="Hyperlink" xfId="4055" builtinId="8" hidden="1"/>
    <cellStyle name="Hyperlink" xfId="4057" builtinId="8" hidden="1"/>
    <cellStyle name="Hyperlink" xfId="4059" builtinId="8" hidden="1"/>
    <cellStyle name="Hyperlink" xfId="4061" builtinId="8" hidden="1"/>
    <cellStyle name="Hyperlink" xfId="4063" builtinId="8" hidden="1"/>
    <cellStyle name="Hyperlink" xfId="4065" builtinId="8" hidden="1"/>
    <cellStyle name="Hyperlink" xfId="4067" builtinId="8" hidden="1"/>
    <cellStyle name="Hyperlink" xfId="4069" builtinId="8" hidden="1"/>
    <cellStyle name="Hyperlink" xfId="4071" builtinId="8" hidden="1"/>
    <cellStyle name="Hyperlink" xfId="4073" builtinId="8" hidden="1"/>
    <cellStyle name="Hyperlink" xfId="4075" builtinId="8" hidden="1"/>
    <cellStyle name="Hyperlink" xfId="4077" builtinId="8" hidden="1"/>
    <cellStyle name="Hyperlink" xfId="4079" builtinId="8" hidden="1"/>
    <cellStyle name="Hyperlink" xfId="4081" builtinId="8" hidden="1"/>
    <cellStyle name="Hyperlink" xfId="4083" builtinId="8" hidden="1"/>
    <cellStyle name="Hyperlink" xfId="4085" builtinId="8" hidden="1"/>
    <cellStyle name="Hyperlink" xfId="4087" builtinId="8" hidden="1"/>
    <cellStyle name="Hyperlink" xfId="4089" builtinId="8" hidden="1"/>
    <cellStyle name="Hyperlink" xfId="4091" builtinId="8" hidden="1"/>
    <cellStyle name="Hyperlink" xfId="4093" builtinId="8" hidden="1"/>
    <cellStyle name="Hyperlink" xfId="4095" builtinId="8" hidden="1"/>
    <cellStyle name="Hyperlink" xfId="4097" builtinId="8" hidden="1"/>
    <cellStyle name="Hyperlink" xfId="4099" builtinId="8" hidden="1"/>
    <cellStyle name="Hyperlink" xfId="4101" builtinId="8" hidden="1"/>
    <cellStyle name="Hyperlink" xfId="4103" builtinId="8" hidden="1"/>
    <cellStyle name="Hyperlink" xfId="4105" builtinId="8" hidden="1"/>
    <cellStyle name="Hyperlink" xfId="4107" builtinId="8" hidden="1"/>
    <cellStyle name="Hyperlink" xfId="4109" builtinId="8" hidden="1"/>
    <cellStyle name="Hyperlink" xfId="4111" builtinId="8" hidden="1"/>
    <cellStyle name="Hyperlink" xfId="4113" builtinId="8" hidden="1"/>
    <cellStyle name="Hyperlink" xfId="4115" builtinId="8" hidden="1"/>
    <cellStyle name="Hyperlink" xfId="4117" builtinId="8" hidden="1"/>
    <cellStyle name="Hyperlink" xfId="4119" builtinId="8" hidden="1"/>
    <cellStyle name="Hyperlink" xfId="4121" builtinId="8" hidden="1"/>
    <cellStyle name="Hyperlink" xfId="4123" builtinId="8" hidden="1"/>
    <cellStyle name="Hyperlink" xfId="4125" builtinId="8" hidden="1"/>
    <cellStyle name="Hyperlink" xfId="4127" builtinId="8" hidden="1"/>
    <cellStyle name="Hyperlink" xfId="4129" builtinId="8" hidden="1"/>
    <cellStyle name="Hyperlink" xfId="4131" builtinId="8" hidden="1"/>
    <cellStyle name="Hyperlink" xfId="4133" builtinId="8" hidden="1"/>
    <cellStyle name="Hyperlink" xfId="4135" builtinId="8" hidden="1"/>
    <cellStyle name="Hyperlink" xfId="4137" builtinId="8" hidden="1"/>
    <cellStyle name="Hyperlink" xfId="4139" builtinId="8" hidden="1"/>
    <cellStyle name="Hyperlink" xfId="4141" builtinId="8" hidden="1"/>
    <cellStyle name="Hyperlink" xfId="4143" builtinId="8" hidden="1"/>
    <cellStyle name="Hyperlink" xfId="4145" builtinId="8" hidden="1"/>
    <cellStyle name="Hyperlink" xfId="4147" builtinId="8" hidden="1"/>
    <cellStyle name="Hyperlink" xfId="4149" builtinId="8" hidden="1"/>
    <cellStyle name="Hyperlink" xfId="4151" builtinId="8" hidden="1"/>
    <cellStyle name="Hyperlink" xfId="4153" builtinId="8" hidden="1"/>
    <cellStyle name="Hyperlink" xfId="4155" builtinId="8" hidden="1"/>
    <cellStyle name="Hyperlink" xfId="4157" builtinId="8" hidden="1"/>
    <cellStyle name="Hyperlink" xfId="4159" builtinId="8" hidden="1"/>
    <cellStyle name="Hyperlink" xfId="4161" builtinId="8" hidden="1"/>
    <cellStyle name="Hyperlink" xfId="4163" builtinId="8" hidden="1"/>
    <cellStyle name="Hyperlink" xfId="4165" builtinId="8" hidden="1"/>
    <cellStyle name="Hyperlink" xfId="4167" builtinId="8" hidden="1"/>
    <cellStyle name="Hyperlink" xfId="4169" builtinId="8" hidden="1"/>
    <cellStyle name="Hyperlink" xfId="4171" builtinId="8" hidden="1"/>
    <cellStyle name="Hyperlink" xfId="4173" builtinId="8" hidden="1"/>
    <cellStyle name="Hyperlink" xfId="4175" builtinId="8" hidden="1"/>
    <cellStyle name="Hyperlink" xfId="4177" builtinId="8" hidden="1"/>
    <cellStyle name="Hyperlink" xfId="4179" builtinId="8" hidden="1"/>
    <cellStyle name="Hyperlink" xfId="4181" builtinId="8" hidden="1"/>
    <cellStyle name="Hyperlink" xfId="4183" builtinId="8" hidden="1"/>
    <cellStyle name="Hyperlink" xfId="4185" builtinId="8" hidden="1"/>
    <cellStyle name="Hyperlink" xfId="4187" builtinId="8" hidden="1"/>
    <cellStyle name="Hyperlink" xfId="4189" builtinId="8" hidden="1"/>
    <cellStyle name="Hyperlink" xfId="4191" builtinId="8" hidden="1"/>
    <cellStyle name="Hyperlink" xfId="4193" builtinId="8" hidden="1"/>
    <cellStyle name="Hyperlink" xfId="4195" builtinId="8" hidden="1"/>
    <cellStyle name="Hyperlink" xfId="4197" builtinId="8" hidden="1"/>
    <cellStyle name="Hyperlink" xfId="4199" builtinId="8" hidden="1"/>
    <cellStyle name="Hyperlink" xfId="4201" builtinId="8" hidden="1"/>
    <cellStyle name="Hyperlink" xfId="4203" builtinId="8" hidden="1"/>
    <cellStyle name="Hyperlink" xfId="4205" builtinId="8" hidden="1"/>
    <cellStyle name="Hyperlink" xfId="4207" builtinId="8" hidden="1"/>
    <cellStyle name="Hyperlink" xfId="4209" builtinId="8" hidden="1"/>
    <cellStyle name="Hyperlink" xfId="4211" builtinId="8" hidden="1"/>
    <cellStyle name="Hyperlink" xfId="4213" builtinId="8" hidden="1"/>
    <cellStyle name="Hyperlink" xfId="4215" builtinId="8" hidden="1"/>
    <cellStyle name="Hyperlink" xfId="4217" builtinId="8" hidden="1"/>
    <cellStyle name="Hyperlink" xfId="4219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51" builtinId="8" hidden="1"/>
    <cellStyle name="Hyperlink" xfId="4253" builtinId="8" hidden="1"/>
    <cellStyle name="Hyperlink" xfId="4255" builtinId="8" hidden="1"/>
    <cellStyle name="Hyperlink" xfId="4257" builtinId="8" hidden="1"/>
    <cellStyle name="Hyperlink" xfId="4259" builtinId="8" hidden="1"/>
    <cellStyle name="Hyperlink" xfId="4261" builtinId="8" hidden="1"/>
    <cellStyle name="Hyperlink" xfId="4263" builtinId="8" hidden="1"/>
    <cellStyle name="Hyperlink" xfId="4265" builtinId="8" hidden="1"/>
    <cellStyle name="Hyperlink" xfId="4267" builtinId="8" hidden="1"/>
    <cellStyle name="Hyperlink" xfId="4269" builtinId="8" hidden="1"/>
    <cellStyle name="Hyperlink" xfId="4271" builtinId="8" hidden="1"/>
    <cellStyle name="Hyperlink" xfId="4273" builtinId="8" hidden="1"/>
    <cellStyle name="Hyperlink" xfId="4275" builtinId="8" hidden="1"/>
    <cellStyle name="Hyperlink" xfId="4277" builtinId="8" hidden="1"/>
    <cellStyle name="Hyperlink" xfId="4279" builtinId="8" hidden="1"/>
    <cellStyle name="Hyperlink" xfId="4281" builtinId="8" hidden="1"/>
    <cellStyle name="Hyperlink" xfId="4283" builtinId="8" hidden="1"/>
    <cellStyle name="Hyperlink" xfId="4285" builtinId="8" hidden="1"/>
    <cellStyle name="Hyperlink" xfId="4287" builtinId="8" hidden="1"/>
    <cellStyle name="Hyperlink" xfId="4289" builtinId="8" hidden="1"/>
    <cellStyle name="Hyperlink" xfId="4291" builtinId="8" hidden="1"/>
    <cellStyle name="Hyperlink" xfId="4293" builtinId="8" hidden="1"/>
    <cellStyle name="Hyperlink" xfId="4295" builtinId="8" hidden="1"/>
    <cellStyle name="Hyperlink" xfId="4297" builtinId="8" hidden="1"/>
    <cellStyle name="Hyperlink" xfId="4299" builtinId="8" hidden="1"/>
    <cellStyle name="Hyperlink" xfId="4301" builtinId="8" hidden="1"/>
    <cellStyle name="Hyperlink" xfId="4303" builtinId="8" hidden="1"/>
    <cellStyle name="Hyperlink" xfId="4305" builtinId="8" hidden="1"/>
    <cellStyle name="Hyperlink" xfId="4307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5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3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339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7" builtinId="8" hidden="1"/>
    <cellStyle name="Hyperlink" xfId="4349" builtinId="8" hidden="1"/>
    <cellStyle name="Hyperlink" xfId="4351" builtinId="8" hidden="1"/>
    <cellStyle name="Hyperlink" xfId="4353" builtinId="8" hidden="1"/>
    <cellStyle name="Hyperlink" xfId="4355" builtinId="8" hidden="1"/>
    <cellStyle name="Hyperlink" xfId="4357" builtinId="8" hidden="1"/>
    <cellStyle name="Hyperlink" xfId="4359" builtinId="8" hidden="1"/>
    <cellStyle name="Hyperlink" xfId="4361" builtinId="8" hidden="1"/>
    <cellStyle name="Hyperlink" xfId="4363" builtinId="8" hidden="1"/>
    <cellStyle name="Hyperlink" xfId="4365" builtinId="8" hidden="1"/>
    <cellStyle name="Hyperlink" xfId="4367" builtinId="8" hidden="1"/>
    <cellStyle name="Hyperlink" xfId="4369" builtinId="8" hidden="1"/>
    <cellStyle name="Hyperlink" xfId="4371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4385" builtinId="8" hidden="1"/>
    <cellStyle name="Hyperlink" xfId="4387" builtinId="8" hidden="1"/>
    <cellStyle name="Hyperlink" xfId="4389" builtinId="8" hidden="1"/>
    <cellStyle name="Hyperlink" xfId="4391" builtinId="8" hidden="1"/>
    <cellStyle name="Hyperlink" xfId="4393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3" builtinId="8" hidden="1"/>
    <cellStyle name="Hyperlink" xfId="4445" builtinId="8" hidden="1"/>
    <cellStyle name="Hyperlink" xfId="4447" builtinId="8" hidden="1"/>
    <cellStyle name="Hyperlink" xfId="4449" builtinId="8" hidden="1"/>
    <cellStyle name="Hyperlink" xfId="4451" builtinId="8" hidden="1"/>
    <cellStyle name="Hyperlink" xfId="4453" builtinId="8" hidden="1"/>
    <cellStyle name="Hyperlink" xfId="4455" builtinId="8" hidden="1"/>
    <cellStyle name="Hyperlink" xfId="4457" builtinId="8" hidden="1"/>
    <cellStyle name="Hyperlink" xfId="4459" builtinId="8" hidden="1"/>
    <cellStyle name="Hyperlink" xfId="4461" builtinId="8" hidden="1"/>
    <cellStyle name="Hyperlink" xfId="4463" builtinId="8" hidden="1"/>
    <cellStyle name="Hyperlink" xfId="4465" builtinId="8" hidden="1"/>
    <cellStyle name="Hyperlink" xfId="4467" builtinId="8" hidden="1"/>
    <cellStyle name="Hyperlink" xfId="4469" builtinId="8" hidden="1"/>
    <cellStyle name="Hyperlink" xfId="4471" builtinId="8" hidden="1"/>
    <cellStyle name="Hyperlink" xfId="4473" builtinId="8" hidden="1"/>
    <cellStyle name="Hyperlink" xfId="4475" builtinId="8" hidden="1"/>
    <cellStyle name="Hyperlink" xfId="4477" builtinId="8" hidden="1"/>
    <cellStyle name="Hyperlink" xfId="4479" builtinId="8" hidden="1"/>
    <cellStyle name="Hyperlink" xfId="4481" builtinId="8" hidden="1"/>
    <cellStyle name="Hyperlink" xfId="4483" builtinId="8" hidden="1"/>
    <cellStyle name="Hyperlink" xfId="4485" builtinId="8" hidden="1"/>
    <cellStyle name="Hyperlink" xfId="4487" builtinId="8" hidden="1"/>
    <cellStyle name="Hyperlink" xfId="4489" builtinId="8" hidden="1"/>
    <cellStyle name="Hyperlink" xfId="4491" builtinId="8" hidden="1"/>
    <cellStyle name="Hyperlink" xfId="4493" builtinId="8" hidden="1"/>
    <cellStyle name="Hyperlink" xfId="4495" builtinId="8" hidden="1"/>
    <cellStyle name="Hyperlink" xfId="4497" builtinId="8" hidden="1"/>
    <cellStyle name="Hyperlink" xfId="4499" builtinId="8" hidden="1"/>
    <cellStyle name="Hyperlink" xfId="4501" builtinId="8" hidden="1"/>
    <cellStyle name="Hyperlink" xfId="4503" builtinId="8" hidden="1"/>
    <cellStyle name="Hyperlink" xfId="4505" builtinId="8" hidden="1"/>
    <cellStyle name="Hyperlink" xfId="4507" builtinId="8" hidden="1"/>
    <cellStyle name="Hyperlink" xfId="4509" builtinId="8" hidden="1"/>
    <cellStyle name="Hyperlink" xfId="4511" builtinId="8" hidden="1"/>
    <cellStyle name="Hyperlink" xfId="4513" builtinId="8" hidden="1"/>
    <cellStyle name="Hyperlink" xfId="4515" builtinId="8" hidden="1"/>
    <cellStyle name="Hyperlink" xfId="4517" builtinId="8" hidden="1"/>
    <cellStyle name="Hyperlink" xfId="4519" builtinId="8" hidden="1"/>
    <cellStyle name="Hyperlink" xfId="4521" builtinId="8" hidden="1"/>
    <cellStyle name="Hyperlink" xfId="4523" builtinId="8" hidden="1"/>
    <cellStyle name="Hyperlink" xfId="4525" builtinId="8" hidden="1"/>
    <cellStyle name="Hyperlink" xfId="4527" builtinId="8" hidden="1"/>
    <cellStyle name="Hyperlink" xfId="4529" builtinId="8" hidden="1"/>
    <cellStyle name="Hyperlink" xfId="4531" builtinId="8" hidden="1"/>
    <cellStyle name="Hyperlink" xfId="4533" builtinId="8" hidden="1"/>
    <cellStyle name="Hyperlink" xfId="4535" builtinId="8" hidden="1"/>
    <cellStyle name="Hyperlink" xfId="4537" builtinId="8" hidden="1"/>
    <cellStyle name="Hyperlink" xfId="4539" builtinId="8" hidden="1"/>
    <cellStyle name="Hyperlink" xfId="4541" builtinId="8" hidden="1"/>
    <cellStyle name="Hyperlink" xfId="4543" builtinId="8" hidden="1"/>
    <cellStyle name="Hyperlink" xfId="4545" builtinId="8" hidden="1"/>
    <cellStyle name="Hyperlink" xfId="4547" builtinId="8" hidden="1"/>
    <cellStyle name="Hyperlink" xfId="4549" builtinId="8" hidden="1"/>
    <cellStyle name="Hyperlink" xfId="4551" builtinId="8" hidden="1"/>
    <cellStyle name="Hyperlink" xfId="4553" builtinId="8" hidden="1"/>
    <cellStyle name="Hyperlink" xfId="4555" builtinId="8" hidden="1"/>
    <cellStyle name="Hyperlink" xfId="4557" builtinId="8" hidden="1"/>
    <cellStyle name="Hyperlink" xfId="4559" builtinId="8" hidden="1"/>
    <cellStyle name="Hyperlink" xfId="4561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33" builtinId="8" hidden="1"/>
    <cellStyle name="Hyperlink" xfId="4635" builtinId="8" hidden="1"/>
    <cellStyle name="Hyperlink" xfId="4637" builtinId="8" hidden="1"/>
    <cellStyle name="Hyperlink" xfId="4639" builtinId="8" hidden="1"/>
    <cellStyle name="Hyperlink" xfId="4641" builtinId="8" hidden="1"/>
    <cellStyle name="Hyperlink" xfId="4643" builtinId="8" hidden="1"/>
    <cellStyle name="Hyperlink" xfId="4645" builtinId="8" hidden="1"/>
    <cellStyle name="Hyperlink" xfId="4647" builtinId="8" hidden="1"/>
    <cellStyle name="Hyperlink" xfId="4649" builtinId="8" hidden="1"/>
    <cellStyle name="Hyperlink" xfId="4651" builtinId="8" hidden="1"/>
    <cellStyle name="Hyperlink" xfId="4653" builtinId="8" hidden="1"/>
    <cellStyle name="Hyperlink" xfId="4655" builtinId="8" hidden="1"/>
    <cellStyle name="Hyperlink" xfId="4657" builtinId="8" hidden="1"/>
    <cellStyle name="Hyperlink" xfId="4659" builtinId="8" hidden="1"/>
    <cellStyle name="Hyperlink" xfId="4661" builtinId="8" hidden="1"/>
    <cellStyle name="Hyperlink" xfId="4663" builtinId="8" hidden="1"/>
    <cellStyle name="Hyperlink" xfId="4665" builtinId="8" hidden="1"/>
    <cellStyle name="Hyperlink" xfId="4667" builtinId="8" hidden="1"/>
    <cellStyle name="Hyperlink" xfId="4669" builtinId="8" hidden="1"/>
    <cellStyle name="Hyperlink" xfId="4671" builtinId="8" hidden="1"/>
    <cellStyle name="Hyperlink" xfId="4673" builtinId="8" hidden="1"/>
    <cellStyle name="Hyperlink" xfId="4675" builtinId="8" hidden="1"/>
    <cellStyle name="Hyperlink" xfId="4677" builtinId="8" hidden="1"/>
    <cellStyle name="Hyperlink" xfId="4679" builtinId="8" hidden="1"/>
    <cellStyle name="Hyperlink" xfId="4681" builtinId="8" hidden="1"/>
    <cellStyle name="Hyperlink" xfId="4683" builtinId="8" hidden="1"/>
    <cellStyle name="Hyperlink" xfId="4686" builtinId="8" hidden="1"/>
    <cellStyle name="Hyperlink" xfId="4688" builtinId="8" hidden="1"/>
    <cellStyle name="Hyperlink" xfId="4690" builtinId="8" hidden="1"/>
    <cellStyle name="Hyperlink" xfId="4692" builtinId="8" hidden="1"/>
    <cellStyle name="Hyperlink" xfId="4694" builtinId="8" hidden="1"/>
    <cellStyle name="Hyperlink" xfId="4696" builtinId="8" hidden="1"/>
    <cellStyle name="Hyperlink" xfId="4698" builtinId="8" hidden="1"/>
    <cellStyle name="Hyperlink" xfId="4700" builtinId="8" hidden="1"/>
    <cellStyle name="Hyperlink" xfId="4702" builtinId="8" hidden="1"/>
    <cellStyle name="Hyperlink" xfId="4704" builtinId="8" hidden="1"/>
    <cellStyle name="Hyperlink" xfId="4706" builtinId="8" hidden="1"/>
    <cellStyle name="Hyperlink" xfId="4708" builtinId="8" hidden="1"/>
    <cellStyle name="Hyperlink" xfId="4710" builtinId="8" hidden="1"/>
    <cellStyle name="Hyperlink" xfId="4712" builtinId="8" hidden="1"/>
    <cellStyle name="Hyperlink" xfId="4714" builtinId="8" hidden="1"/>
    <cellStyle name="Hyperlink" xfId="4716" builtinId="8" hidden="1"/>
    <cellStyle name="Hyperlink" xfId="4718" builtinId="8" hidden="1"/>
    <cellStyle name="Hyperlink" xfId="4720" builtinId="8" hidden="1"/>
    <cellStyle name="Hyperlink" xfId="4722" builtinId="8" hidden="1"/>
    <cellStyle name="Hyperlink" xfId="4724" builtinId="8" hidden="1"/>
    <cellStyle name="Hyperlink" xfId="4726" builtinId="8" hidden="1"/>
    <cellStyle name="Hyperlink" xfId="4728" builtinId="8" hidden="1"/>
    <cellStyle name="Hyperlink" xfId="4730" builtinId="8" hidden="1"/>
    <cellStyle name="Hyperlink" xfId="4732" builtinId="8" hidden="1"/>
    <cellStyle name="Hyperlink" xfId="4734" builtinId="8" hidden="1"/>
    <cellStyle name="Hyperlink" xfId="4736" builtinId="8" hidden="1"/>
    <cellStyle name="Hyperlink" xfId="4738" builtinId="8" hidden="1"/>
    <cellStyle name="Hyperlink" xfId="4740" builtinId="8" hidden="1"/>
    <cellStyle name="Hyperlink" xfId="4742" builtinId="8" hidden="1"/>
    <cellStyle name="Hyperlink" xfId="4744" builtinId="8" hidden="1"/>
    <cellStyle name="Hyperlink" xfId="4746" builtinId="8" hidden="1"/>
    <cellStyle name="Hyperlink" xfId="4748" builtinId="8" hidden="1"/>
    <cellStyle name="Hyperlink" xfId="4750" builtinId="8" hidden="1"/>
    <cellStyle name="Hyperlink" xfId="4752" builtinId="8" hidden="1"/>
    <cellStyle name="Hyperlink" xfId="4754" builtinId="8" hidden="1"/>
    <cellStyle name="Hyperlink" xfId="4921" builtinId="8" hidden="1"/>
    <cellStyle name="Hyperlink" xfId="4923" builtinId="8" hidden="1"/>
    <cellStyle name="Hyperlink" xfId="4925" builtinId="8" hidden="1"/>
    <cellStyle name="Hyperlink" xfId="4927" builtinId="8" hidden="1"/>
    <cellStyle name="Hyperlink" xfId="4929" builtinId="8" hidden="1"/>
    <cellStyle name="Hyperlink" xfId="4931" builtinId="8" hidden="1"/>
    <cellStyle name="Hyperlink" xfId="4933" builtinId="8" hidden="1"/>
    <cellStyle name="Hyperlink" xfId="4935" builtinId="8" hidden="1"/>
    <cellStyle name="Hyperlink" xfId="4937" builtinId="8" hidden="1"/>
    <cellStyle name="Hyperlink" xfId="4939" builtinId="8" hidden="1"/>
    <cellStyle name="Hyperlink" xfId="4941" builtinId="8" hidden="1"/>
    <cellStyle name="Hyperlink" xfId="4943" builtinId="8" hidden="1"/>
    <cellStyle name="Hyperlink" xfId="4945" builtinId="8" hidden="1"/>
    <cellStyle name="Hyperlink" xfId="4947" builtinId="8" hidden="1"/>
    <cellStyle name="Hyperlink" xfId="4949" builtinId="8" hidden="1"/>
    <cellStyle name="Hyperlink" xfId="4951" builtinId="8" hidden="1"/>
    <cellStyle name="Hyperlink" xfId="4953" builtinId="8" hidden="1"/>
    <cellStyle name="Hyperlink" xfId="4955" builtinId="8" hidden="1"/>
    <cellStyle name="Hyperlink" xfId="4957" builtinId="8" hidden="1"/>
    <cellStyle name="Hyperlink" xfId="4959" builtinId="8" hidden="1"/>
    <cellStyle name="Hyperlink" xfId="4961" builtinId="8" hidden="1"/>
    <cellStyle name="Hyperlink" xfId="4963" builtinId="8" hidden="1"/>
    <cellStyle name="Hyperlink" xfId="4965" builtinId="8" hidden="1"/>
    <cellStyle name="Hyperlink" xfId="4967" builtinId="8" hidden="1"/>
    <cellStyle name="Hyperlink" xfId="4969" builtinId="8" hidden="1"/>
    <cellStyle name="Hyperlink" xfId="4971" builtinId="8" hidden="1"/>
    <cellStyle name="Hyperlink" xfId="4973" builtinId="8" hidden="1"/>
    <cellStyle name="Hyperlink" xfId="4975" builtinId="8" hidden="1"/>
    <cellStyle name="Hyperlink" xfId="4977" builtinId="8" hidden="1"/>
    <cellStyle name="Hyperlink" xfId="4979" builtinId="8" hidden="1"/>
    <cellStyle name="Hyperlink" xfId="4981" builtinId="8" hidden="1"/>
    <cellStyle name="Hyperlink" xfId="4983" builtinId="8" hidden="1"/>
    <cellStyle name="Hyperlink" xfId="4985" builtinId="8" hidden="1"/>
    <cellStyle name="Hyperlink" xfId="4987" builtinId="8" hidden="1"/>
    <cellStyle name="Hyperlink" xfId="4989" builtinId="8" hidden="1"/>
    <cellStyle name="Hyperlink" xfId="4991" builtinId="8" hidden="1"/>
    <cellStyle name="Hyperlink" xfId="4993" builtinId="8" hidden="1"/>
    <cellStyle name="Hyperlink" xfId="4995" builtinId="8" hidden="1"/>
    <cellStyle name="Hyperlink" xfId="4997" builtinId="8" hidden="1"/>
    <cellStyle name="Hyperlink" xfId="4999" builtinId="8" hidden="1"/>
    <cellStyle name="Hyperlink" xfId="5001" builtinId="8" hidden="1"/>
    <cellStyle name="Hyperlink" xfId="5003" builtinId="8" hidden="1"/>
    <cellStyle name="Hyperlink" xfId="5005" builtinId="8" hidden="1"/>
    <cellStyle name="Hyperlink" xfId="5007" builtinId="8" hidden="1"/>
    <cellStyle name="Hyperlink" xfId="5009" builtinId="8" hidden="1"/>
    <cellStyle name="Hyperlink" xfId="5011" builtinId="8" hidden="1"/>
    <cellStyle name="Hyperlink" xfId="5013" builtinId="8" hidden="1"/>
    <cellStyle name="Hyperlink" xfId="5015" builtinId="8" hidden="1"/>
    <cellStyle name="Hyperlink" xfId="5017" builtinId="8" hidden="1"/>
    <cellStyle name="Hyperlink" xfId="5019" builtinId="8" hidden="1"/>
    <cellStyle name="Hyperlink" xfId="5021" builtinId="8" hidden="1"/>
    <cellStyle name="Hyperlink" xfId="5023" builtinId="8" hidden="1"/>
    <cellStyle name="Hyperlink" xfId="5025" builtinId="8" hidden="1"/>
    <cellStyle name="Hyperlink" xfId="5027" builtinId="8" hidden="1"/>
    <cellStyle name="Hyperlink" xfId="5029" builtinId="8" hidden="1"/>
    <cellStyle name="Hyperlink" xfId="5031" builtinId="8" hidden="1"/>
    <cellStyle name="Hyperlink" xfId="5033" builtinId="8" hidden="1"/>
    <cellStyle name="Hyperlink" xfId="5035" builtinId="8" hidden="1"/>
    <cellStyle name="Hyperlink" xfId="5037" builtinId="8" hidden="1"/>
    <cellStyle name="Hyperlink" xfId="5039" builtinId="8" hidden="1"/>
    <cellStyle name="Hyperlink" xfId="5041" builtinId="8" hidden="1"/>
    <cellStyle name="Hyperlink" xfId="5043" builtinId="8" hidden="1"/>
    <cellStyle name="Hyperlink" xfId="5045" builtinId="8" hidden="1"/>
    <cellStyle name="Hyperlink" xfId="5047" builtinId="8" hidden="1"/>
    <cellStyle name="Hyperlink" xfId="5049" builtinId="8" hidden="1"/>
    <cellStyle name="Hyperlink" xfId="5051" builtinId="8" hidden="1"/>
    <cellStyle name="Hyperlink" xfId="5053" builtinId="8" hidden="1"/>
    <cellStyle name="Hyperlink" xfId="5055" builtinId="8" hidden="1"/>
    <cellStyle name="Hyperlink" xfId="5057" builtinId="8" hidden="1"/>
    <cellStyle name="Hyperlink" xfId="5059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099" builtinId="8" hidden="1"/>
    <cellStyle name="Hyperlink" xfId="5101" builtinId="8" hidden="1"/>
    <cellStyle name="Hyperlink" xfId="5103" builtinId="8" hidden="1"/>
    <cellStyle name="Hyperlink" xfId="5105" builtinId="8" hidden="1"/>
    <cellStyle name="Hyperlink" xfId="5107" builtinId="8" hidden="1"/>
    <cellStyle name="Hyperlink" xfId="5109" builtinId="8" hidden="1"/>
    <cellStyle name="Hyperlink" xfId="5111" builtinId="8" hidden="1"/>
    <cellStyle name="Hyperlink" xfId="5113" builtinId="8" hidden="1"/>
    <cellStyle name="Hyperlink" xfId="5115" builtinId="8" hidden="1"/>
    <cellStyle name="Hyperlink" xfId="5117" builtinId="8" hidden="1"/>
    <cellStyle name="Hyperlink" xfId="5119" builtinId="8" hidden="1"/>
    <cellStyle name="Hyperlink" xfId="5121" builtinId="8" hidden="1"/>
    <cellStyle name="Hyperlink" xfId="5123" builtinId="8" hidden="1"/>
    <cellStyle name="Hyperlink" xfId="5125" builtinId="8" hidden="1"/>
    <cellStyle name="Hyperlink" xfId="5127" builtinId="8" hidden="1"/>
    <cellStyle name="Hyperlink" xfId="5129" builtinId="8" hidden="1"/>
    <cellStyle name="Hyperlink" xfId="5131" builtinId="8" hidden="1"/>
    <cellStyle name="Hyperlink" xfId="5133" builtinId="8" hidden="1"/>
    <cellStyle name="Hyperlink" xfId="5135" builtinId="8" hidden="1"/>
    <cellStyle name="Hyperlink" xfId="5137" builtinId="8" hidden="1"/>
    <cellStyle name="Hyperlink" xfId="5139" builtinId="8" hidden="1"/>
    <cellStyle name="Hyperlink" xfId="5141" builtinId="8" hidden="1"/>
    <cellStyle name="Hyperlink" xfId="5143" builtinId="8" hidden="1"/>
    <cellStyle name="Hyperlink" xfId="5145" builtinId="8" hidden="1"/>
    <cellStyle name="Hyperlink" xfId="5147" builtinId="8" hidden="1"/>
    <cellStyle name="Hyperlink" xfId="5149" builtinId="8" hidden="1"/>
    <cellStyle name="Hyperlink" xfId="5151" builtinId="8" hidden="1"/>
    <cellStyle name="Hyperlink" xfId="5153" builtinId="8" hidden="1"/>
    <cellStyle name="Hyperlink" xfId="5155" builtinId="8" hidden="1"/>
    <cellStyle name="Hyperlink" xfId="5157" builtinId="8" hidden="1"/>
    <cellStyle name="Hyperlink" xfId="5159" builtinId="8" hidden="1"/>
    <cellStyle name="Hyperlink" xfId="5161" builtinId="8" hidden="1"/>
    <cellStyle name="Hyperlink" xfId="5163" builtinId="8" hidden="1"/>
    <cellStyle name="Hyperlink" xfId="5165" builtinId="8" hidden="1"/>
    <cellStyle name="Hyperlink" xfId="5167" builtinId="8" hidden="1"/>
    <cellStyle name="Hyperlink" xfId="5169" builtinId="8" hidden="1"/>
    <cellStyle name="Hyperlink" xfId="5171" builtinId="8" hidden="1"/>
    <cellStyle name="Hyperlink" xfId="5173" builtinId="8" hidden="1"/>
    <cellStyle name="Hyperlink" xfId="5175" builtinId="8" hidden="1"/>
    <cellStyle name="Hyperlink" xfId="5177" builtinId="8" hidden="1"/>
    <cellStyle name="Hyperlink" xfId="5179" builtinId="8" hidden="1"/>
    <cellStyle name="Hyperlink" xfId="5181" builtinId="8" hidden="1"/>
    <cellStyle name="Hyperlink" xfId="5183" builtinId="8" hidden="1"/>
    <cellStyle name="Hyperlink" xfId="5185" builtinId="8" hidden="1"/>
    <cellStyle name="Hyperlink" xfId="5187" builtinId="8" hidden="1"/>
    <cellStyle name="Hyperlink" xfId="5189" builtinId="8" hidden="1"/>
    <cellStyle name="Hyperlink" xfId="5191" builtinId="8" hidden="1"/>
    <cellStyle name="Hyperlink" xfId="5193" builtinId="8" hidden="1"/>
    <cellStyle name="Hyperlink" xfId="5195" builtinId="8" hidden="1"/>
    <cellStyle name="Hyperlink" xfId="5197" builtinId="8" hidden="1"/>
    <cellStyle name="Hyperlink" xfId="5199" builtinId="8" hidden="1"/>
    <cellStyle name="Hyperlink" xfId="5201" builtinId="8" hidden="1"/>
    <cellStyle name="Hyperlink" xfId="5203" builtinId="8" hidden="1"/>
    <cellStyle name="Hyperlink" xfId="5205" builtinId="8" hidden="1"/>
    <cellStyle name="Hyperlink" xfId="5207" builtinId="8" hidden="1"/>
    <cellStyle name="Hyperlink" xfId="5209" builtinId="8" hidden="1"/>
    <cellStyle name="Hyperlink" xfId="5211" builtinId="8" hidden="1"/>
    <cellStyle name="Hyperlink" xfId="5213" builtinId="8" hidden="1"/>
    <cellStyle name="Hyperlink" xfId="5215" builtinId="8" hidden="1"/>
    <cellStyle name="Hyperlink" xfId="5217" builtinId="8" hidden="1"/>
    <cellStyle name="Hyperlink" xfId="5219" builtinId="8" hidden="1"/>
    <cellStyle name="Hyperlink" xfId="5221" builtinId="8" hidden="1"/>
    <cellStyle name="Hyperlink" xfId="5223" builtinId="8" hidden="1"/>
    <cellStyle name="Hyperlink" xfId="5225" builtinId="8" hidden="1"/>
    <cellStyle name="Hyperlink" xfId="5227" builtinId="8" hidden="1"/>
    <cellStyle name="Hyperlink" xfId="5229" builtinId="8" hidden="1"/>
    <cellStyle name="Hyperlink" xfId="5231" builtinId="8" hidden="1"/>
    <cellStyle name="Hyperlink" xfId="5233" builtinId="8" hidden="1"/>
    <cellStyle name="Hyperlink" xfId="5235" builtinId="8" hidden="1"/>
    <cellStyle name="Hyperlink" xfId="5237" builtinId="8" hidden="1"/>
    <cellStyle name="Hyperlink" xfId="5239" builtinId="8" hidden="1"/>
    <cellStyle name="Hyperlink" xfId="5241" builtinId="8" hidden="1"/>
    <cellStyle name="Hyperlink" xfId="5243" builtinId="8" hidden="1"/>
    <cellStyle name="Hyperlink" xfId="5245" builtinId="8" hidden="1"/>
    <cellStyle name="Hyperlink" xfId="5247" builtinId="8" hidden="1"/>
    <cellStyle name="Hyperlink" xfId="5249" builtinId="8" hidden="1"/>
    <cellStyle name="Hyperlink" xfId="5251" builtinId="8" hidden="1"/>
    <cellStyle name="Hyperlink" xfId="5253" builtinId="8" hidden="1"/>
    <cellStyle name="Hyperlink" xfId="5255" builtinId="8" hidden="1"/>
    <cellStyle name="Hyperlink" xfId="5257" builtinId="8" hidden="1"/>
    <cellStyle name="Hyperlink" xfId="5259" builtinId="8" hidden="1"/>
    <cellStyle name="Hyperlink" xfId="5261" builtinId="8" hidden="1"/>
    <cellStyle name="Hyperlink" xfId="5263" builtinId="8" hidden="1"/>
    <cellStyle name="Hyperlink" xfId="5265" builtinId="8" hidden="1"/>
    <cellStyle name="Hyperlink" xfId="5267" builtinId="8" hidden="1"/>
    <cellStyle name="Hyperlink" xfId="5269" builtinId="8" hidden="1"/>
    <cellStyle name="Hyperlink" xfId="5271" builtinId="8" hidden="1"/>
    <cellStyle name="Hyperlink" xfId="5273" builtinId="8" hidden="1"/>
    <cellStyle name="Hyperlink" xfId="5275" builtinId="8" hidden="1"/>
    <cellStyle name="Hyperlink" xfId="5277" builtinId="8" hidden="1"/>
    <cellStyle name="Hyperlink" xfId="5279" builtinId="8" hidden="1"/>
    <cellStyle name="Hyperlink" xfId="5281" builtinId="8" hidden="1"/>
    <cellStyle name="Hyperlink" xfId="5283" builtinId="8" hidden="1"/>
    <cellStyle name="Hyperlink" xfId="5285" builtinId="8" hidden="1"/>
    <cellStyle name="Hyperlink" xfId="5287" builtinId="8" hidden="1"/>
    <cellStyle name="Hyperlink" xfId="5289" builtinId="8" hidden="1"/>
    <cellStyle name="Hyperlink" xfId="5291" builtinId="8" hidden="1"/>
    <cellStyle name="Hyperlink" xfId="5293" builtinId="8" hidden="1"/>
    <cellStyle name="Hyperlink" xfId="5295" builtinId="8" hidden="1"/>
    <cellStyle name="Hyperlink" xfId="5297" builtinId="8" hidden="1"/>
    <cellStyle name="Hyperlink" xfId="5299" builtinId="8" hidden="1"/>
    <cellStyle name="Hyperlink" xfId="5301" builtinId="8" hidden="1"/>
    <cellStyle name="Hyperlink" xfId="5303" builtinId="8" hidden="1"/>
    <cellStyle name="Hyperlink" xfId="5305" builtinId="8" hidden="1"/>
    <cellStyle name="Hyperlink" xfId="5307" builtinId="8" hidden="1"/>
    <cellStyle name="Hyperlink" xfId="5309" builtinId="8" hidden="1"/>
    <cellStyle name="Hyperlink" xfId="5311" builtinId="8" hidden="1"/>
    <cellStyle name="Hyperlink" xfId="5313" builtinId="8" hidden="1"/>
    <cellStyle name="Hyperlink" xfId="5315" builtinId="8" hidden="1"/>
    <cellStyle name="Hyperlink" xfId="5317" builtinId="8" hidden="1"/>
    <cellStyle name="Hyperlink" xfId="5319" builtinId="8" hidden="1"/>
    <cellStyle name="Hyperlink" xfId="5321" builtinId="8" hidden="1"/>
    <cellStyle name="Hyperlink" xfId="5323" builtinId="8" hidden="1"/>
    <cellStyle name="Hyperlink" xfId="5325" builtinId="8" hidden="1"/>
    <cellStyle name="Hyperlink" xfId="5327" builtinId="8" hidden="1"/>
    <cellStyle name="Hyperlink" xfId="5329" builtinId="8" hidden="1"/>
    <cellStyle name="Hyperlink" xfId="5331" builtinId="8" hidden="1"/>
    <cellStyle name="Hyperlink" xfId="5333" builtinId="8" hidden="1"/>
    <cellStyle name="Hyperlink" xfId="5335" builtinId="8" hidden="1"/>
    <cellStyle name="Hyperlink" xfId="5337" builtinId="8" hidden="1"/>
    <cellStyle name="Hyperlink" xfId="5339" builtinId="8" hidden="1"/>
    <cellStyle name="Hyperlink" xfId="5341" builtinId="8" hidden="1"/>
    <cellStyle name="Hyperlink" xfId="5343" builtinId="8" hidden="1"/>
    <cellStyle name="Hyperlink" xfId="5345" builtinId="8" hidden="1"/>
    <cellStyle name="Hyperlink" xfId="5347" builtinId="8" hidden="1"/>
    <cellStyle name="Hyperlink" xfId="5349" builtinId="8" hidden="1"/>
    <cellStyle name="Hyperlink" xfId="5351" builtinId="8" hidden="1"/>
    <cellStyle name="Hyperlink" xfId="5353" builtinId="8" hidden="1"/>
    <cellStyle name="Hyperlink" xfId="5355" builtinId="8" hidden="1"/>
    <cellStyle name="Hyperlink" xfId="5357" builtinId="8" hidden="1"/>
    <cellStyle name="Hyperlink" xfId="5359" builtinId="8" hidden="1"/>
    <cellStyle name="Hyperlink" xfId="5361" builtinId="8" hidden="1"/>
    <cellStyle name="Hyperlink" xfId="5363" builtinId="8" hidden="1"/>
    <cellStyle name="Hyperlink" xfId="5365" builtinId="8" hidden="1"/>
    <cellStyle name="Hyperlink" xfId="5367" builtinId="8" hidden="1"/>
    <cellStyle name="Hyperlink" xfId="5369" builtinId="8" hidden="1"/>
    <cellStyle name="Hyperlink" xfId="5371" builtinId="8" hidden="1"/>
    <cellStyle name="Hyperlink" xfId="5373" builtinId="8" hidden="1"/>
    <cellStyle name="Hyperlink" xfId="5375" builtinId="8" hidden="1"/>
    <cellStyle name="Hyperlink" xfId="5377" builtinId="8" hidden="1"/>
    <cellStyle name="Hyperlink" xfId="5379" builtinId="8" hidden="1"/>
    <cellStyle name="Hyperlink" xfId="5381" builtinId="8" hidden="1"/>
    <cellStyle name="Hyperlink" xfId="5383" builtinId="8" hidden="1"/>
    <cellStyle name="Hyperlink" xfId="5385" builtinId="8" hidden="1"/>
    <cellStyle name="Hyperlink" xfId="5387" builtinId="8" hidden="1"/>
    <cellStyle name="Hyperlink" xfId="5389" builtinId="8" hidden="1"/>
    <cellStyle name="Hyperlink" xfId="5391" builtinId="8" hidden="1"/>
    <cellStyle name="Hyperlink" xfId="5393" builtinId="8" hidden="1"/>
    <cellStyle name="Hyperlink" xfId="5395" builtinId="8" hidden="1"/>
    <cellStyle name="Hyperlink" xfId="5397" builtinId="8" hidden="1"/>
    <cellStyle name="Hyperlink" xfId="5399" builtinId="8" hidden="1"/>
    <cellStyle name="Hyperlink" xfId="5401" builtinId="8" hidden="1"/>
    <cellStyle name="Hyperlink" xfId="5403" builtinId="8" hidden="1"/>
    <cellStyle name="Hyperlink" xfId="5405" builtinId="8" hidden="1"/>
    <cellStyle name="Hyperlink" xfId="5407" builtinId="8" hidden="1"/>
    <cellStyle name="Hyperlink" xfId="5409" builtinId="8" hidden="1"/>
    <cellStyle name="Hyperlink" xfId="5411" builtinId="8" hidden="1"/>
    <cellStyle name="Hyperlink" xfId="5413" builtinId="8" hidden="1"/>
    <cellStyle name="Hyperlink" xfId="5415" builtinId="8" hidden="1"/>
    <cellStyle name="Hyperlink" xfId="5417" builtinId="8" hidden="1"/>
    <cellStyle name="Hyperlink" xfId="5419" builtinId="8" hidden="1"/>
    <cellStyle name="Hyperlink" xfId="5421" builtinId="8" hidden="1"/>
    <cellStyle name="Hyperlink" xfId="5423" builtinId="8" hidden="1"/>
    <cellStyle name="Hyperlink" xfId="5425" builtinId="8" hidden="1"/>
    <cellStyle name="Hyperlink" xfId="5427" builtinId="8" hidden="1"/>
    <cellStyle name="Hyperlink" xfId="5429" builtinId="8" hidden="1"/>
    <cellStyle name="Hyperlink" xfId="5431" builtinId="8" hidden="1"/>
    <cellStyle name="Hyperlink" xfId="5433" builtinId="8" hidden="1"/>
    <cellStyle name="Hyperlink" xfId="5435" builtinId="8" hidden="1"/>
    <cellStyle name="Hyperlink" xfId="5437" builtinId="8" hidden="1"/>
    <cellStyle name="Hyperlink" xfId="5439" builtinId="8" hidden="1"/>
    <cellStyle name="Hyperlink" xfId="5441" builtinId="8" hidden="1"/>
    <cellStyle name="Hyperlink" xfId="5443" builtinId="8" hidden="1"/>
    <cellStyle name="Hyperlink" xfId="5445" builtinId="8" hidden="1"/>
    <cellStyle name="Hyperlink" xfId="5447" builtinId="8" hidden="1"/>
    <cellStyle name="Hyperlink" xfId="5449" builtinId="8" hidden="1"/>
    <cellStyle name="Hyperlink" xfId="5451" builtinId="8" hidden="1"/>
    <cellStyle name="Hyperlink" xfId="5453" builtinId="8" hidden="1"/>
    <cellStyle name="Hyperlink" xfId="5455" builtinId="8" hidden="1"/>
    <cellStyle name="Hyperlink" xfId="5457" builtinId="8" hidden="1"/>
    <cellStyle name="Hyperlink" xfId="5459" builtinId="8" hidden="1"/>
    <cellStyle name="Hyperlink" xfId="5461" builtinId="8" hidden="1"/>
    <cellStyle name="Hyperlink" xfId="5463" builtinId="8" hidden="1"/>
    <cellStyle name="Hyperlink" xfId="5465" builtinId="8" hidden="1"/>
    <cellStyle name="Hyperlink" xfId="5467" builtinId="8" hidden="1"/>
    <cellStyle name="Hyperlink" xfId="5469" builtinId="8" hidden="1"/>
    <cellStyle name="Hyperlink" xfId="5471" builtinId="8" hidden="1"/>
    <cellStyle name="Hyperlink" xfId="5473" builtinId="8" hidden="1"/>
    <cellStyle name="Hyperlink" xfId="5475" builtinId="8" hidden="1"/>
    <cellStyle name="Hyperlink" xfId="5477" builtinId="8" hidden="1"/>
    <cellStyle name="Hyperlink" xfId="5479" builtinId="8" hidden="1"/>
    <cellStyle name="Hyperlink" xfId="5481" builtinId="8" hidden="1"/>
    <cellStyle name="Hyperlink" xfId="5483" builtinId="8" hidden="1"/>
    <cellStyle name="Hyperlink" xfId="5485" builtinId="8" hidden="1"/>
    <cellStyle name="Hyperlink" xfId="5487" builtinId="8" hidden="1"/>
    <cellStyle name="Hyperlink" xfId="5489" builtinId="8" hidden="1"/>
    <cellStyle name="Hyperlink" xfId="5491" builtinId="8" hidden="1"/>
    <cellStyle name="Hyperlink" xfId="5493" builtinId="8" hidden="1"/>
    <cellStyle name="Hyperlink" xfId="5495" builtinId="8" hidden="1"/>
    <cellStyle name="Hyperlink" xfId="5497" builtinId="8" hidden="1"/>
    <cellStyle name="Hyperlink" xfId="5499" builtinId="8" hidden="1"/>
    <cellStyle name="Hyperlink" xfId="5501" builtinId="8" hidden="1"/>
    <cellStyle name="Hyperlink" xfId="5503" builtinId="8" hidden="1"/>
    <cellStyle name="Hyperlink" xfId="5505" builtinId="8" hidden="1"/>
    <cellStyle name="Hyperlink" xfId="5507" builtinId="8" hidden="1"/>
    <cellStyle name="Hyperlink" xfId="5509" builtinId="8" hidden="1"/>
    <cellStyle name="Hyperlink" xfId="5511" builtinId="8" hidden="1"/>
    <cellStyle name="Hyperlink" xfId="5513" builtinId="8" hidden="1"/>
    <cellStyle name="Hyperlink" xfId="5515" builtinId="8" hidden="1"/>
    <cellStyle name="Hyperlink" xfId="5517" builtinId="8" hidden="1"/>
    <cellStyle name="Hyperlink" xfId="5519" builtinId="8" hidden="1"/>
    <cellStyle name="Hyperlink" xfId="5521" builtinId="8" hidden="1"/>
    <cellStyle name="Hyperlink" xfId="5523" builtinId="8" hidden="1"/>
    <cellStyle name="Hyperlink" xfId="5525" builtinId="8" hidden="1"/>
    <cellStyle name="Hyperlink" xfId="5527" builtinId="8" hidden="1"/>
    <cellStyle name="Hyperlink" xfId="5529" builtinId="8" hidden="1"/>
    <cellStyle name="Hyperlink" xfId="5531" builtinId="8" hidden="1"/>
    <cellStyle name="Hyperlink" xfId="5533" builtinId="8" hidden="1"/>
    <cellStyle name="Hyperlink" xfId="5535" builtinId="8" hidden="1"/>
    <cellStyle name="Hyperlink" xfId="5537" builtinId="8" hidden="1"/>
    <cellStyle name="Hyperlink" xfId="5539" builtinId="8" hidden="1"/>
    <cellStyle name="Hyperlink" xfId="5541" builtinId="8" hidden="1"/>
    <cellStyle name="Hyperlink" xfId="5543" builtinId="8" hidden="1"/>
    <cellStyle name="Hyperlink" xfId="5545" builtinId="8" hidden="1"/>
    <cellStyle name="Hyperlink" xfId="5547" builtinId="8" hidden="1"/>
    <cellStyle name="Hyperlink" xfId="5549" builtinId="8" hidden="1"/>
    <cellStyle name="Hyperlink" xfId="5551" builtinId="8" hidden="1"/>
    <cellStyle name="Hyperlink" xfId="5553" builtinId="8" hidden="1"/>
    <cellStyle name="Hyperlink" xfId="5555" builtinId="8" hidden="1"/>
    <cellStyle name="Hyperlink" xfId="5557" builtinId="8" hidden="1"/>
    <cellStyle name="Hyperlink" xfId="5559" builtinId="8" hidden="1"/>
    <cellStyle name="Hyperlink" xfId="5561" builtinId="8" hidden="1"/>
    <cellStyle name="Hyperlink" xfId="5565" builtinId="8" hidden="1"/>
    <cellStyle name="Hyperlink" xfId="5567" builtinId="8" hidden="1"/>
    <cellStyle name="Hyperlink" xfId="5569" builtinId="8" hidden="1"/>
    <cellStyle name="Hyperlink" xfId="5571" builtinId="8" hidden="1"/>
    <cellStyle name="Hyperlink" xfId="5573" builtinId="8" hidden="1"/>
    <cellStyle name="Hyperlink" xfId="5575" builtinId="8" hidden="1"/>
    <cellStyle name="Hyperlink" xfId="5577" builtinId="8" hidden="1"/>
    <cellStyle name="Hyperlink" xfId="5579" builtinId="8" hidden="1"/>
    <cellStyle name="Hyperlink" xfId="5581" builtinId="8" hidden="1"/>
    <cellStyle name="Hyperlink" xfId="5583" builtinId="8" hidden="1"/>
    <cellStyle name="Hyperlink" xfId="5585" builtinId="8" hidden="1"/>
    <cellStyle name="Hyperlink" xfId="5587" builtinId="8" hidden="1"/>
    <cellStyle name="Hyperlink" xfId="5589" builtinId="8" hidden="1"/>
    <cellStyle name="Hyperlink" xfId="5591" builtinId="8" hidden="1"/>
    <cellStyle name="Hyperlink" xfId="5593" builtinId="8" hidden="1"/>
    <cellStyle name="Hyperlink" xfId="5595" builtinId="8" hidden="1"/>
    <cellStyle name="Hyperlink" xfId="5597" builtinId="8" hidden="1"/>
    <cellStyle name="Hyperlink" xfId="5599" builtinId="8" hidden="1"/>
    <cellStyle name="Hyperlink" xfId="5601" builtinId="8" hidden="1"/>
    <cellStyle name="Hyperlink" xfId="5603" builtinId="8" hidden="1"/>
    <cellStyle name="Hyperlink" xfId="5605" builtinId="8" hidden="1"/>
    <cellStyle name="Hyperlink" xfId="5607" builtinId="8" hidden="1"/>
    <cellStyle name="Hyperlink" xfId="5609" builtinId="8" hidden="1"/>
    <cellStyle name="Hyperlink" xfId="5611" builtinId="8" hidden="1"/>
    <cellStyle name="Hyperlink" xfId="5613" builtinId="8" hidden="1"/>
    <cellStyle name="Hyperlink" xfId="5615" builtinId="8" hidden="1"/>
    <cellStyle name="Hyperlink" xfId="5617" builtinId="8" hidden="1"/>
    <cellStyle name="Hyperlink" xfId="5619" builtinId="8" hidden="1"/>
    <cellStyle name="Hyperlink" xfId="5621" builtinId="8" hidden="1"/>
    <cellStyle name="Hyperlink" xfId="5623" builtinId="8" hidden="1"/>
    <cellStyle name="Hyperlink" xfId="5625" builtinId="8" hidden="1"/>
    <cellStyle name="Hyperlink" xfId="5627" builtinId="8" hidden="1"/>
    <cellStyle name="Hyperlink" xfId="5629" builtinId="8" hidden="1"/>
    <cellStyle name="Hyperlink" xfId="5631" builtinId="8" hidden="1"/>
    <cellStyle name="Hyperlink" xfId="5633" builtinId="8" hidden="1"/>
    <cellStyle name="Hyperlink" xfId="5635" builtinId="8" hidden="1"/>
    <cellStyle name="Hyperlink" xfId="5637" builtinId="8" hidden="1"/>
    <cellStyle name="Hyperlink" xfId="5639" builtinId="8" hidden="1"/>
    <cellStyle name="Hyperlink" xfId="5641" builtinId="8" hidden="1"/>
    <cellStyle name="Hyperlink" xfId="5643" builtinId="8" hidden="1"/>
    <cellStyle name="Hyperlink" xfId="5645" builtinId="8" hidden="1"/>
    <cellStyle name="Hyperlink" xfId="5647" builtinId="8" hidden="1"/>
    <cellStyle name="Hyperlink" xfId="5649" builtinId="8" hidden="1"/>
    <cellStyle name="Hyperlink" xfId="5651" builtinId="8" hidden="1"/>
    <cellStyle name="Hyperlink" xfId="5653" builtinId="8" hidden="1"/>
    <cellStyle name="Hyperlink" xfId="5655" builtinId="8" hidden="1"/>
    <cellStyle name="Hyperlink" xfId="5657" builtinId="8" hidden="1"/>
    <cellStyle name="Hyperlink" xfId="5659" builtinId="8" hidden="1"/>
    <cellStyle name="Hyperlink" xfId="5661" builtinId="8" hidden="1"/>
    <cellStyle name="Hyperlink" xfId="5663" builtinId="8" hidden="1"/>
    <cellStyle name="Hyperlink" xfId="5665" builtinId="8" hidden="1"/>
    <cellStyle name="Hyperlink" xfId="5667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1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699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13" builtinId="8" hidden="1"/>
    <cellStyle name="Hyperlink" xfId="5715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3" builtinId="8" hidden="1"/>
    <cellStyle name="Hyperlink" xfId="5725" builtinId="8" hidden="1"/>
    <cellStyle name="Hyperlink" xfId="5727" builtinId="8" hidden="1"/>
    <cellStyle name="Hyperlink" xfId="5729" builtinId="8" hidden="1"/>
    <cellStyle name="Hyperlink" xfId="5731" builtinId="8" hidden="1"/>
    <cellStyle name="Hyperlink" xfId="5733" builtinId="8" hidden="1"/>
    <cellStyle name="Hyperlink" xfId="5735" builtinId="8" hidden="1"/>
    <cellStyle name="Hyperlink" xfId="5737" builtinId="8" hidden="1"/>
    <cellStyle name="Hyperlink" xfId="5739" builtinId="8" hidden="1"/>
    <cellStyle name="Hyperlink" xfId="5563" builtinId="8" hidden="1"/>
    <cellStyle name="Hyperlink" xfId="5904" builtinId="8" hidden="1"/>
    <cellStyle name="Hyperlink" xfId="5906" builtinId="8" hidden="1"/>
    <cellStyle name="Hyperlink" xfId="5908" builtinId="8" hidden="1"/>
    <cellStyle name="Hyperlink" xfId="5910" builtinId="8" hidden="1"/>
    <cellStyle name="Hyperlink" xfId="5912" builtinId="8" hidden="1"/>
    <cellStyle name="Hyperlink" xfId="5914" builtinId="8" hidden="1"/>
    <cellStyle name="Hyperlink" xfId="5916" builtinId="8" hidden="1"/>
    <cellStyle name="Hyperlink" xfId="5918" builtinId="8" hidden="1"/>
    <cellStyle name="Hyperlink" xfId="5920" builtinId="8" hidden="1"/>
    <cellStyle name="Hyperlink" xfId="5922" builtinId="8" hidden="1"/>
    <cellStyle name="Hyperlink" xfId="5924" builtinId="8" hidden="1"/>
    <cellStyle name="Hyperlink" xfId="5926" builtinId="8" hidden="1"/>
    <cellStyle name="Hyperlink" xfId="5928" builtinId="8" hidden="1"/>
    <cellStyle name="Hyperlink" xfId="5930" builtinId="8" hidden="1"/>
    <cellStyle name="Hyperlink" xfId="5932" builtinId="8" hidden="1"/>
    <cellStyle name="Hyperlink" xfId="5934" builtinId="8" hidden="1"/>
    <cellStyle name="Hyperlink" xfId="5936" builtinId="8" hidden="1"/>
    <cellStyle name="Hyperlink" xfId="5938" builtinId="8" hidden="1"/>
    <cellStyle name="Hyperlink" xfId="5940" builtinId="8" hidden="1"/>
    <cellStyle name="Hyperlink" xfId="5942" builtinId="8" hidden="1"/>
    <cellStyle name="Hyperlink" xfId="5944" builtinId="8" hidden="1"/>
    <cellStyle name="Hyperlink" xfId="5946" builtinId="8" hidden="1"/>
    <cellStyle name="Hyperlink" xfId="5948" builtinId="8" hidden="1"/>
    <cellStyle name="Hyperlink" xfId="5950" builtinId="8" hidden="1"/>
    <cellStyle name="Hyperlink" xfId="5952" builtinId="8" hidden="1"/>
    <cellStyle name="Hyperlink" xfId="5954" builtinId="8" hidden="1"/>
    <cellStyle name="Hyperlink" xfId="5956" builtinId="8" hidden="1"/>
    <cellStyle name="Hyperlink" xfId="5958" builtinId="8" hidden="1"/>
    <cellStyle name="Hyperlink" xfId="5960" builtinId="8" hidden="1"/>
    <cellStyle name="Hyperlink" xfId="5962" builtinId="8" hidden="1"/>
    <cellStyle name="Hyperlink" xfId="5964" builtinId="8" hidden="1"/>
    <cellStyle name="Hyperlink" xfId="5966" builtinId="8" hidden="1"/>
    <cellStyle name="Hyperlink" xfId="5968" builtinId="8" hidden="1"/>
    <cellStyle name="Hyperlink" xfId="5970" builtinId="8" hidden="1"/>
    <cellStyle name="Hyperlink" xfId="5972" builtinId="8" hidden="1"/>
    <cellStyle name="Hyperlink" xfId="5974" builtinId="8" hidden="1"/>
    <cellStyle name="Hyperlink" xfId="5976" builtinId="8" hidden="1"/>
    <cellStyle name="Hyperlink" xfId="5978" builtinId="8" hidden="1"/>
    <cellStyle name="Hyperlink" xfId="5980" builtinId="8" hidden="1"/>
    <cellStyle name="Hyperlink" xfId="5982" builtinId="8" hidden="1"/>
    <cellStyle name="Hyperlink" xfId="5984" builtinId="8" hidden="1"/>
    <cellStyle name="Hyperlink" xfId="5986" builtinId="8" hidden="1"/>
    <cellStyle name="Hyperlink" xfId="5988" builtinId="8" hidden="1"/>
    <cellStyle name="Hyperlink" xfId="5990" builtinId="8" hidden="1"/>
    <cellStyle name="Hyperlink" xfId="5992" builtinId="8" hidden="1"/>
    <cellStyle name="Hyperlink" xfId="5994" builtinId="8" hidden="1"/>
    <cellStyle name="Hyperlink" xfId="5996" builtinId="8" hidden="1"/>
    <cellStyle name="Hyperlink" xfId="5998" builtinId="8" hidden="1"/>
    <cellStyle name="Hyperlink" xfId="6000" builtinId="8" hidden="1"/>
    <cellStyle name="Hyperlink" xfId="6002" builtinId="8" hidden="1"/>
    <cellStyle name="Hyperlink" xfId="6004" builtinId="8" hidden="1"/>
    <cellStyle name="Hyperlink" xfId="6006" builtinId="8" hidden="1"/>
    <cellStyle name="Hyperlink" xfId="6008" builtinId="8" hidden="1"/>
    <cellStyle name="Hyperlink" xfId="6010" builtinId="8" hidden="1"/>
    <cellStyle name="Hyperlink" xfId="6012" builtinId="8" hidden="1"/>
    <cellStyle name="Hyperlink" xfId="6014" builtinId="8" hidden="1"/>
    <cellStyle name="Hyperlink" xfId="6016" builtinId="8" hidden="1"/>
    <cellStyle name="Hyperlink" xfId="6018" builtinId="8" hidden="1"/>
    <cellStyle name="Hyperlink" xfId="6020" builtinId="8" hidden="1"/>
    <cellStyle name="Hyperlink" xfId="6022" builtinId="8" hidden="1"/>
    <cellStyle name="Hyperlink" xfId="6024" builtinId="8" hidden="1"/>
    <cellStyle name="Hyperlink" xfId="6026" builtinId="8" hidden="1"/>
    <cellStyle name="Hyperlink" xfId="6028" builtinId="8" hidden="1"/>
    <cellStyle name="Hyperlink" xfId="6030" builtinId="8" hidden="1"/>
    <cellStyle name="Hyperlink" xfId="6032" builtinId="8" hidden="1"/>
    <cellStyle name="Hyperlink" xfId="6034" builtinId="8" hidden="1"/>
    <cellStyle name="Hyperlink" xfId="6036" builtinId="8" hidden="1"/>
    <cellStyle name="Hyperlink" xfId="6038" builtinId="8" hidden="1"/>
    <cellStyle name="Hyperlink" xfId="6040" builtinId="8" hidden="1"/>
    <cellStyle name="Hyperlink" xfId="6042" builtinId="8" hidden="1"/>
    <cellStyle name="Hyperlink" xfId="6044" builtinId="8" hidden="1"/>
    <cellStyle name="Hyperlink" xfId="6046" builtinId="8" hidden="1"/>
    <cellStyle name="Hyperlink" xfId="6048" builtinId="8" hidden="1"/>
    <cellStyle name="Hyperlink" xfId="6050" builtinId="8" hidden="1"/>
    <cellStyle name="Hyperlink" xfId="6052" builtinId="8" hidden="1"/>
    <cellStyle name="Hyperlink" xfId="6054" builtinId="8" hidden="1"/>
    <cellStyle name="Hyperlink" xfId="6056" builtinId="8" hidden="1"/>
    <cellStyle name="Hyperlink" xfId="6058" builtinId="8" hidden="1"/>
    <cellStyle name="Hyperlink" xfId="6060" builtinId="8" hidden="1"/>
    <cellStyle name="Hyperlink" xfId="6062" builtinId="8" hidden="1"/>
    <cellStyle name="Hyperlink" xfId="6064" builtinId="8" hidden="1"/>
    <cellStyle name="Hyperlink" xfId="6066" builtinId="8" hidden="1"/>
    <cellStyle name="Hyperlink" xfId="6068" builtinId="8" hidden="1"/>
    <cellStyle name="Hyperlink" xfId="6070" builtinId="8" hidden="1"/>
    <cellStyle name="Hyperlink" xfId="6072" builtinId="8" hidden="1"/>
    <cellStyle name="Hyperlink" xfId="6074" builtinId="8" hidden="1"/>
    <cellStyle name="Hyperlink" xfId="6076" builtinId="8" hidden="1"/>
    <cellStyle name="Hyperlink" xfId="6078" builtinId="8" hidden="1"/>
    <cellStyle name="Hyperlink" xfId="6080" builtinId="8" hidden="1"/>
    <cellStyle name="Hyperlink" xfId="6082" builtinId="8" hidden="1"/>
    <cellStyle name="Hyperlink" xfId="6084" builtinId="8" hidden="1"/>
    <cellStyle name="Hyperlink" xfId="6086" builtinId="8" hidden="1"/>
    <cellStyle name="Hyperlink" xfId="6088" builtinId="8" hidden="1"/>
    <cellStyle name="Hyperlink" xfId="6090" builtinId="8" hidden="1"/>
    <cellStyle name="Hyperlink" xfId="6092" builtinId="8" hidden="1"/>
    <cellStyle name="Hyperlink" xfId="6094" builtinId="8" hidden="1"/>
    <cellStyle name="Hyperlink" xfId="6096" builtinId="8" hidden="1"/>
    <cellStyle name="Hyperlink" xfId="6098" builtinId="8" hidden="1"/>
    <cellStyle name="Hyperlink" xfId="6100" builtinId="8" hidden="1"/>
    <cellStyle name="Hyperlink" xfId="6102" builtinId="8" hidden="1"/>
    <cellStyle name="Hyperlink" xfId="6104" builtinId="8" hidden="1"/>
    <cellStyle name="Hyperlink" xfId="6106" builtinId="8" hidden="1"/>
    <cellStyle name="Hyperlink" xfId="6108" builtinId="8" hidden="1"/>
    <cellStyle name="Hyperlink" xfId="6110" builtinId="8" hidden="1"/>
    <cellStyle name="Hyperlink" xfId="6112" builtinId="8" hidden="1"/>
    <cellStyle name="Hyperlink" xfId="6114" builtinId="8" hidden="1"/>
    <cellStyle name="Hyperlink" xfId="6116" builtinId="8" hidden="1"/>
    <cellStyle name="Hyperlink" xfId="6118" builtinId="8" hidden="1"/>
    <cellStyle name="Hyperlink" xfId="6120" builtinId="8" hidden="1"/>
    <cellStyle name="Hyperlink" xfId="6122" builtinId="8" hidden="1"/>
    <cellStyle name="Hyperlink" xfId="6124" builtinId="8" hidden="1"/>
    <cellStyle name="Hyperlink" xfId="6126" builtinId="8" hidden="1"/>
    <cellStyle name="Hyperlink" xfId="6128" builtinId="8" hidden="1"/>
    <cellStyle name="Hyperlink" xfId="6130" builtinId="8" hidden="1"/>
    <cellStyle name="Hyperlink" xfId="6132" builtinId="8" hidden="1"/>
    <cellStyle name="Hyperlink" xfId="6134" builtinId="8" hidden="1"/>
    <cellStyle name="Hyperlink" xfId="6136" builtinId="8" hidden="1"/>
    <cellStyle name="Hyperlink" xfId="6138" builtinId="8" hidden="1"/>
    <cellStyle name="Hyperlink" xfId="6140" builtinId="8" hidden="1"/>
    <cellStyle name="Hyperlink" xfId="6142" builtinId="8" hidden="1"/>
    <cellStyle name="Hyperlink" xfId="6144" builtinId="8" hidden="1"/>
    <cellStyle name="Hyperlink" xfId="6146" builtinId="8" hidden="1"/>
    <cellStyle name="Hyperlink" xfId="6148" builtinId="8" hidden="1"/>
    <cellStyle name="Hyperlink" xfId="6150" builtinId="8" hidden="1"/>
    <cellStyle name="Hyperlink" xfId="6152" builtinId="8" hidden="1"/>
    <cellStyle name="Hyperlink" xfId="6154" builtinId="8" hidden="1"/>
    <cellStyle name="Hyperlink" xfId="6156" builtinId="8" hidden="1"/>
    <cellStyle name="Hyperlink" xfId="6158" builtinId="8" hidden="1"/>
    <cellStyle name="Hyperlink" xfId="6160" builtinId="8" hidden="1"/>
    <cellStyle name="Hyperlink" xfId="6162" builtinId="8" hidden="1"/>
    <cellStyle name="Hyperlink" xfId="6164" builtinId="8" hidden="1"/>
    <cellStyle name="Hyperlink" xfId="6166" builtinId="8" hidden="1"/>
    <cellStyle name="Hyperlink" xfId="6168" builtinId="8" hidden="1"/>
    <cellStyle name="Hyperlink" xfId="6170" builtinId="8" hidden="1"/>
    <cellStyle name="Hyperlink" xfId="6172" builtinId="8" hidden="1"/>
    <cellStyle name="Hyperlink" xfId="6174" builtinId="8" hidden="1"/>
    <cellStyle name="Hyperlink" xfId="6176" builtinId="8" hidden="1"/>
    <cellStyle name="Hyperlink" xfId="6178" builtinId="8" hidden="1"/>
    <cellStyle name="Hyperlink" xfId="6180" builtinId="8" hidden="1"/>
    <cellStyle name="Hyperlink" xfId="6182" builtinId="8" hidden="1"/>
    <cellStyle name="Hyperlink" xfId="6184" builtinId="8" hidden="1"/>
    <cellStyle name="Hyperlink" xfId="6186" builtinId="8" hidden="1"/>
    <cellStyle name="Hyperlink" xfId="6188" builtinId="8" hidden="1"/>
    <cellStyle name="Hyperlink" xfId="6190" builtinId="8" hidden="1"/>
    <cellStyle name="Hyperlink" xfId="6192" builtinId="8" hidden="1"/>
    <cellStyle name="Hyperlink" xfId="6194" builtinId="8" hidden="1"/>
    <cellStyle name="Hyperlink" xfId="6196" builtinId="8" hidden="1"/>
    <cellStyle name="Hyperlink" xfId="6198" builtinId="8" hidden="1"/>
    <cellStyle name="Hyperlink" xfId="6200" builtinId="8" hidden="1"/>
    <cellStyle name="Hyperlink" xfId="6202" builtinId="8" hidden="1"/>
    <cellStyle name="Hyperlink" xfId="6204" builtinId="8" hidden="1"/>
    <cellStyle name="Hyperlink" xfId="6206" builtinId="8" hidden="1"/>
    <cellStyle name="Hyperlink" xfId="6208" builtinId="8" hidden="1"/>
    <cellStyle name="Hyperlink" xfId="6210" builtinId="8" hidden="1"/>
    <cellStyle name="Hyperlink" xfId="6212" builtinId="8" hidden="1"/>
    <cellStyle name="Hyperlink" xfId="6214" builtinId="8" hidden="1"/>
    <cellStyle name="Hyperlink" xfId="6216" builtinId="8" hidden="1"/>
    <cellStyle name="Hyperlink" xfId="6218" builtinId="8" hidden="1"/>
    <cellStyle name="Hyperlink" xfId="6220" builtinId="8" hidden="1"/>
    <cellStyle name="Hyperlink" xfId="6222" builtinId="8" hidden="1"/>
    <cellStyle name="Hyperlink" xfId="6224" builtinId="8" hidden="1"/>
    <cellStyle name="Hyperlink" xfId="6226" builtinId="8" hidden="1"/>
    <cellStyle name="Hyperlink" xfId="6228" builtinId="8" hidden="1"/>
    <cellStyle name="Hyperlink" xfId="6230" builtinId="8" hidden="1"/>
    <cellStyle name="Hyperlink" xfId="6232" builtinId="8" hidden="1"/>
    <cellStyle name="Hyperlink" xfId="6234" builtinId="8" hidden="1"/>
    <cellStyle name="Hyperlink" xfId="6236" builtinId="8" hidden="1"/>
    <cellStyle name="Hyperlink" xfId="6238" builtinId="8" hidden="1"/>
    <cellStyle name="Hyperlink" xfId="6240" builtinId="8" hidden="1"/>
    <cellStyle name="Hyperlink" xfId="6242" builtinId="8" hidden="1"/>
    <cellStyle name="Hyperlink" xfId="6244" builtinId="8" hidden="1"/>
    <cellStyle name="Hyperlink" xfId="6246" builtinId="8" hidden="1"/>
    <cellStyle name="Hyperlink" xfId="6248" builtinId="8" hidden="1"/>
    <cellStyle name="Hyperlink" xfId="6250" builtinId="8" hidden="1"/>
    <cellStyle name="Hyperlink" xfId="6252" builtinId="8" hidden="1"/>
    <cellStyle name="Hyperlink" xfId="6254" builtinId="8" hidden="1"/>
    <cellStyle name="Hyperlink" xfId="6256" builtinId="8" hidden="1"/>
    <cellStyle name="Hyperlink" xfId="6258" builtinId="8" hidden="1"/>
    <cellStyle name="Hyperlink" xfId="6260" builtinId="8" hidden="1"/>
    <cellStyle name="Hyperlink" xfId="6262" builtinId="8" hidden="1"/>
    <cellStyle name="Hyperlink" xfId="6264" builtinId="8" hidden="1"/>
    <cellStyle name="Hyperlink" xfId="6266" builtinId="8" hidden="1"/>
    <cellStyle name="Hyperlink" xfId="6268" builtinId="8" hidden="1"/>
    <cellStyle name="Hyperlink" xfId="6270" builtinId="8" hidden="1"/>
    <cellStyle name="Hyperlink" xfId="6272" builtinId="8" hidden="1"/>
    <cellStyle name="Hyperlink" xfId="6274" builtinId="8" hidden="1"/>
    <cellStyle name="Hyperlink" xfId="6276" builtinId="8" hidden="1"/>
    <cellStyle name="Hyperlink" xfId="6278" builtinId="8" hidden="1"/>
    <cellStyle name="Hyperlink" xfId="6280" builtinId="8" hidden="1"/>
    <cellStyle name="Hyperlink" xfId="6282" builtinId="8" hidden="1"/>
    <cellStyle name="Hyperlink" xfId="6284" builtinId="8" hidden="1"/>
    <cellStyle name="Hyperlink" xfId="6286" builtinId="8" hidden="1"/>
    <cellStyle name="Hyperlink" xfId="6288" builtinId="8" hidden="1"/>
    <cellStyle name="Hyperlink" xfId="6290" builtinId="8" hidden="1"/>
    <cellStyle name="Hyperlink" xfId="6292" builtinId="8" hidden="1"/>
    <cellStyle name="Hyperlink" xfId="6294" builtinId="8" hidden="1"/>
    <cellStyle name="Hyperlink" xfId="6296" builtinId="8" hidden="1"/>
    <cellStyle name="Hyperlink" xfId="6298" builtinId="8" hidden="1"/>
    <cellStyle name="Hyperlink" xfId="6300" builtinId="8" hidden="1"/>
    <cellStyle name="Hyperlink" xfId="6302" builtinId="8" hidden="1"/>
    <cellStyle name="Hyperlink" xfId="6304" builtinId="8" hidden="1"/>
    <cellStyle name="Hyperlink" xfId="6306" builtinId="8" hidden="1"/>
    <cellStyle name="Hyperlink" xfId="6308" builtinId="8" hidden="1"/>
    <cellStyle name="Hyperlink" xfId="6310" builtinId="8" hidden="1"/>
    <cellStyle name="Hyperlink" xfId="6312" builtinId="8" hidden="1"/>
    <cellStyle name="Hyperlink" xfId="6314" builtinId="8" hidden="1"/>
    <cellStyle name="Hyperlink" xfId="6316" builtinId="8" hidden="1"/>
    <cellStyle name="Hyperlink" xfId="6318" builtinId="8" hidden="1"/>
    <cellStyle name="Hyperlink" xfId="6320" builtinId="8" hidden="1"/>
    <cellStyle name="Hyperlink" xfId="6322" builtinId="8" hidden="1"/>
    <cellStyle name="Hyperlink" xfId="6324" builtinId="8" hidden="1"/>
    <cellStyle name="Hyperlink" xfId="6326" builtinId="8" hidden="1"/>
    <cellStyle name="Hyperlink" xfId="6328" builtinId="8" hidden="1"/>
    <cellStyle name="Hyperlink" xfId="6330" builtinId="8" hidden="1"/>
    <cellStyle name="Hyperlink" xfId="6332" builtinId="8" hidden="1"/>
    <cellStyle name="Hyperlink" xfId="6334" builtinId="8" hidden="1"/>
    <cellStyle name="Hyperlink" xfId="6336" builtinId="8" hidden="1"/>
    <cellStyle name="Hyperlink" xfId="6338" builtinId="8" hidden="1"/>
    <cellStyle name="Hyperlink" xfId="6340" builtinId="8" hidden="1"/>
    <cellStyle name="Hyperlink" xfId="6342" builtinId="8" hidden="1"/>
    <cellStyle name="Hyperlink" xfId="6344" builtinId="8" hidden="1"/>
    <cellStyle name="Hyperlink" xfId="6346" builtinId="8" hidden="1"/>
    <cellStyle name="Hyperlink" xfId="6348" builtinId="8" hidden="1"/>
    <cellStyle name="Hyperlink" xfId="6350" builtinId="8" hidden="1"/>
    <cellStyle name="Hyperlink" xfId="6352" builtinId="8" hidden="1"/>
    <cellStyle name="Hyperlink" xfId="6354" builtinId="8" hidden="1"/>
    <cellStyle name="Hyperlink" xfId="6356" builtinId="8" hidden="1"/>
    <cellStyle name="Hyperlink" xfId="6358" builtinId="8" hidden="1"/>
    <cellStyle name="Hyperlink" xfId="6360" builtinId="8" hidden="1"/>
    <cellStyle name="Hyperlink" xfId="6362" builtinId="8" hidden="1"/>
    <cellStyle name="Hyperlink" xfId="6364" builtinId="8" hidden="1"/>
    <cellStyle name="Hyperlink" xfId="6366" builtinId="8" hidden="1"/>
    <cellStyle name="Hyperlink" xfId="6368" builtinId="8" hidden="1"/>
    <cellStyle name="Hyperlink" xfId="6370" builtinId="8" hidden="1"/>
    <cellStyle name="Hyperlink" xfId="6372" builtinId="8" hidden="1"/>
    <cellStyle name="Hyperlink" xfId="6374" builtinId="8" hidden="1"/>
    <cellStyle name="Hyperlink" xfId="6376" builtinId="8" hidden="1"/>
    <cellStyle name="Hyperlink" xfId="6378" builtinId="8" hidden="1"/>
    <cellStyle name="Hyperlink" xfId="6380" builtinId="8" hidden="1"/>
    <cellStyle name="Hyperlink" xfId="6382" builtinId="8" hidden="1"/>
    <cellStyle name="Hyperlink" xfId="6384" builtinId="8" hidden="1"/>
    <cellStyle name="Hyperlink" xfId="6386" builtinId="8" hidden="1"/>
    <cellStyle name="Hyperlink" xfId="6388" builtinId="8" hidden="1"/>
    <cellStyle name="Hyperlink" xfId="6390" builtinId="8" hidden="1"/>
    <cellStyle name="Hyperlink" xfId="6392" builtinId="8" hidden="1"/>
    <cellStyle name="Hyperlink" xfId="6394" builtinId="8" hidden="1"/>
    <cellStyle name="Hyperlink" xfId="6396" builtinId="8" hidden="1"/>
    <cellStyle name="Hyperlink" xfId="6398" builtinId="8" hidden="1"/>
    <cellStyle name="Hyperlink" xfId="6400" builtinId="8" hidden="1"/>
    <cellStyle name="Hyperlink" xfId="6402" builtinId="8" hidden="1"/>
    <cellStyle name="Hyperlink" xfId="6404" builtinId="8" hidden="1"/>
    <cellStyle name="Hyperlink" xfId="6406" builtinId="8" hidden="1"/>
    <cellStyle name="Hyperlink" xfId="6408" builtinId="8" hidden="1"/>
    <cellStyle name="Hyperlink" xfId="6410" builtinId="8" hidden="1"/>
    <cellStyle name="Hyperlink" xfId="6412" builtinId="8" hidden="1"/>
    <cellStyle name="Hyperlink" xfId="6414" builtinId="8" hidden="1"/>
    <cellStyle name="Hyperlink" xfId="6416" builtinId="8" hidden="1"/>
    <cellStyle name="Hyperlink" xfId="6418" builtinId="8" hidden="1"/>
    <cellStyle name="Hyperlink" xfId="6420" builtinId="8" hidden="1"/>
    <cellStyle name="Hyperlink" xfId="6422" builtinId="8" hidden="1"/>
    <cellStyle name="Hyperlink" xfId="6424" builtinId="8" hidden="1"/>
    <cellStyle name="Hyperlink" xfId="6426" builtinId="8" hidden="1"/>
    <cellStyle name="Hyperlink" xfId="6428" builtinId="8" hidden="1"/>
    <cellStyle name="Hyperlink" xfId="6430" builtinId="8" hidden="1"/>
    <cellStyle name="Hyperlink" xfId="6432" builtinId="8" hidden="1"/>
    <cellStyle name="Hyperlink" xfId="6434" builtinId="8" hidden="1"/>
    <cellStyle name="Hyperlink" xfId="6436" builtinId="8" hidden="1"/>
    <cellStyle name="Hyperlink" xfId="6438" builtinId="8" hidden="1"/>
    <cellStyle name="Hyperlink" xfId="6440" builtinId="8" hidden="1"/>
    <cellStyle name="Hyperlink" xfId="6442" builtinId="8" hidden="1"/>
    <cellStyle name="Hyperlink" xfId="6444" builtinId="8" hidden="1"/>
    <cellStyle name="Hyperlink" xfId="6446" builtinId="8" hidden="1"/>
    <cellStyle name="Hyperlink" xfId="6448" builtinId="8" hidden="1"/>
    <cellStyle name="Hyperlink" xfId="6450" builtinId="8" hidden="1"/>
    <cellStyle name="Hyperlink" xfId="6452" builtinId="8" hidden="1"/>
    <cellStyle name="Hyperlink" xfId="6454" builtinId="8" hidden="1"/>
    <cellStyle name="Hyperlink" xfId="6456" builtinId="8" hidden="1"/>
    <cellStyle name="Hyperlink" xfId="6458" builtinId="8" hidden="1"/>
    <cellStyle name="Hyperlink" xfId="6460" builtinId="8" hidden="1"/>
    <cellStyle name="Hyperlink" xfId="6462" builtinId="8" hidden="1"/>
    <cellStyle name="Hyperlink" xfId="6464" builtinId="8" hidden="1"/>
    <cellStyle name="Hyperlink" xfId="6466" builtinId="8" hidden="1"/>
    <cellStyle name="Hyperlink" xfId="6468" builtinId="8" hidden="1"/>
    <cellStyle name="Hyperlink" xfId="6470" builtinId="8" hidden="1"/>
    <cellStyle name="Hyperlink" xfId="6472" builtinId="8" hidden="1"/>
    <cellStyle name="Hyperlink" xfId="6474" builtinId="8" hidden="1"/>
    <cellStyle name="Hyperlink" xfId="6476" builtinId="8" hidden="1"/>
    <cellStyle name="Hyperlink" xfId="6478" builtinId="8" hidden="1"/>
    <cellStyle name="Hyperlink" xfId="6480" builtinId="8" hidden="1"/>
    <cellStyle name="Hyperlink" xfId="6482" builtinId="8" hidden="1"/>
    <cellStyle name="Hyperlink" xfId="6484" builtinId="8" hidden="1"/>
    <cellStyle name="Hyperlink" xfId="6486" builtinId="8" hidden="1"/>
    <cellStyle name="Hyperlink" xfId="6488" builtinId="8" hidden="1"/>
    <cellStyle name="Hyperlink" xfId="6490" builtinId="8" hidden="1"/>
    <cellStyle name="Hyperlink" xfId="6492" builtinId="8" hidden="1"/>
    <cellStyle name="Hyperlink" xfId="6494" builtinId="8" hidden="1"/>
    <cellStyle name="Hyperlink" xfId="6496" builtinId="8" hidden="1"/>
    <cellStyle name="Hyperlink" xfId="6498" builtinId="8" hidden="1"/>
    <cellStyle name="Hyperlink" xfId="6500" builtinId="8" hidden="1"/>
    <cellStyle name="Hyperlink" xfId="6502" builtinId="8" hidden="1"/>
    <cellStyle name="Hyperlink" xfId="6504" builtinId="8" hidden="1"/>
    <cellStyle name="Hyperlink" xfId="6506" builtinId="8" hidden="1"/>
    <cellStyle name="Hyperlink" xfId="6508" builtinId="8" hidden="1"/>
    <cellStyle name="Hyperlink" xfId="6510" builtinId="8" hidden="1"/>
    <cellStyle name="Hyperlink" xfId="6512" builtinId="8" hidden="1"/>
    <cellStyle name="Hyperlink" xfId="6514" builtinId="8" hidden="1"/>
    <cellStyle name="Hyperlink" xfId="6516" builtinId="8" hidden="1"/>
    <cellStyle name="Hyperlink" xfId="6518" builtinId="8" hidden="1"/>
    <cellStyle name="Hyperlink" xfId="6520" builtinId="8" hidden="1"/>
    <cellStyle name="Hyperlink" xfId="6522" builtinId="8" hidden="1"/>
    <cellStyle name="Hyperlink" xfId="6524" builtinId="8" hidden="1"/>
    <cellStyle name="Hyperlink" xfId="6526" builtinId="8" hidden="1"/>
    <cellStyle name="Hyperlink" xfId="6528" builtinId="8" hidden="1"/>
    <cellStyle name="Hyperlink" xfId="6530" builtinId="8" hidden="1"/>
    <cellStyle name="Hyperlink" xfId="6532" builtinId="8" hidden="1"/>
    <cellStyle name="Hyperlink" xfId="6534" builtinId="8" hidden="1"/>
    <cellStyle name="Hyperlink" xfId="6536" builtinId="8" hidden="1"/>
    <cellStyle name="Hyperlink" xfId="6538" builtinId="8" hidden="1"/>
    <cellStyle name="Hyperlink" xfId="6540" builtinId="8" hidden="1"/>
    <cellStyle name="Hyperlink" xfId="6542" builtinId="8" hidden="1"/>
    <cellStyle name="Hyperlink" xfId="6544" builtinId="8" hidden="1"/>
    <cellStyle name="Hyperlink" xfId="6546" builtinId="8" hidden="1"/>
    <cellStyle name="Hyperlink" xfId="6548" builtinId="8" hidden="1"/>
    <cellStyle name="Hyperlink" xfId="6550" builtinId="8" hidden="1"/>
    <cellStyle name="Hyperlink" xfId="6552" builtinId="8" hidden="1"/>
    <cellStyle name="Hyperlink" xfId="6554" builtinId="8" hidden="1"/>
    <cellStyle name="Hyperlink" xfId="6556" builtinId="8" hidden="1"/>
    <cellStyle name="Hyperlink" xfId="6558" builtinId="8" hidden="1"/>
    <cellStyle name="Hyperlink" xfId="6560" builtinId="8" hidden="1"/>
    <cellStyle name="Hyperlink" xfId="6562" builtinId="8" hidden="1"/>
    <cellStyle name="Hyperlink" xfId="6564" builtinId="8" hidden="1"/>
    <cellStyle name="Hyperlink" xfId="6566" builtinId="8" hidden="1"/>
    <cellStyle name="Hyperlink" xfId="6568" builtinId="8" hidden="1"/>
    <cellStyle name="Hyperlink" xfId="6570" builtinId="8" hidden="1"/>
    <cellStyle name="Hyperlink" xfId="6572" builtinId="8" hidden="1"/>
    <cellStyle name="Hyperlink" xfId="6574" builtinId="8" hidden="1"/>
    <cellStyle name="Hyperlink" xfId="6576" builtinId="8" hidden="1"/>
    <cellStyle name="Hyperlink" xfId="6578" builtinId="8" hidden="1"/>
    <cellStyle name="Hyperlink" xfId="6580" builtinId="8" hidden="1"/>
    <cellStyle name="Hyperlink" xfId="6582" builtinId="8" hidden="1"/>
    <cellStyle name="Hyperlink" xfId="6584" builtinId="8" hidden="1"/>
    <cellStyle name="Hyperlink" xfId="6586" builtinId="8" hidden="1"/>
    <cellStyle name="Hyperlink" xfId="6588" builtinId="8" hidden="1"/>
    <cellStyle name="Hyperlink" xfId="6590" builtinId="8" hidden="1"/>
    <cellStyle name="Hyperlink" xfId="6592" builtinId="8" hidden="1"/>
    <cellStyle name="Hyperlink" xfId="6594" builtinId="8" hidden="1"/>
    <cellStyle name="Hyperlink" xfId="6596" builtinId="8" hidden="1"/>
    <cellStyle name="Hyperlink" xfId="6598" builtinId="8" hidden="1"/>
    <cellStyle name="Hyperlink" xfId="6600" builtinId="8" hidden="1"/>
    <cellStyle name="Hyperlink" xfId="6602" builtinId="8" hidden="1"/>
    <cellStyle name="Hyperlink" xfId="6604" builtinId="8" hidden="1"/>
    <cellStyle name="Hyperlink" xfId="6606" builtinId="8" hidden="1"/>
    <cellStyle name="Hyperlink" xfId="6608" builtinId="8" hidden="1"/>
    <cellStyle name="Hyperlink" xfId="6610" builtinId="8" hidden="1"/>
    <cellStyle name="Hyperlink" xfId="6612" builtinId="8" hidden="1"/>
    <cellStyle name="Hyperlink" xfId="6614" builtinId="8" hidden="1"/>
    <cellStyle name="Hyperlink" xfId="6616" builtinId="8" hidden="1"/>
    <cellStyle name="Hyperlink" xfId="6618" builtinId="8" hidden="1"/>
    <cellStyle name="Hyperlink" xfId="6620" builtinId="8" hidden="1"/>
    <cellStyle name="Hyperlink" xfId="6622" builtinId="8" hidden="1"/>
    <cellStyle name="Hyperlink" xfId="6624" builtinId="8" hidden="1"/>
    <cellStyle name="Hyperlink" xfId="6626" builtinId="8" hidden="1"/>
    <cellStyle name="Hyperlink" xfId="6628" builtinId="8" hidden="1"/>
    <cellStyle name="Hyperlink" xfId="6630" builtinId="8" hidden="1"/>
    <cellStyle name="Hyperlink" xfId="6632" builtinId="8" hidden="1"/>
    <cellStyle name="Hyperlink" xfId="6634" builtinId="8" hidden="1"/>
    <cellStyle name="Hyperlink" xfId="6636" builtinId="8" hidden="1"/>
    <cellStyle name="Hyperlink" xfId="6638" builtinId="8" hidden="1"/>
    <cellStyle name="Hyperlink" xfId="6640" builtinId="8" hidden="1"/>
    <cellStyle name="Hyperlink" xfId="6642" builtinId="8" hidden="1"/>
    <cellStyle name="Hyperlink" xfId="6644" builtinId="8" hidden="1"/>
    <cellStyle name="Hyperlink" xfId="6646" builtinId="8" hidden="1"/>
    <cellStyle name="Hyperlink" xfId="6648" builtinId="8" hidden="1"/>
    <cellStyle name="Hyperlink" xfId="6650" builtinId="8" hidden="1"/>
    <cellStyle name="Hyperlink" xfId="6652" builtinId="8" hidden="1"/>
    <cellStyle name="Hyperlink" xfId="6654" builtinId="8" hidden="1"/>
    <cellStyle name="Hyperlink" xfId="6656" builtinId="8" hidden="1"/>
    <cellStyle name="Hyperlink" xfId="6658" builtinId="8" hidden="1"/>
    <cellStyle name="Hyperlink" xfId="6660" builtinId="8" hidden="1"/>
    <cellStyle name="Hyperlink" xfId="6662" builtinId="8" hidden="1"/>
    <cellStyle name="Hyperlink" xfId="6664" builtinId="8" hidden="1"/>
    <cellStyle name="Hyperlink" xfId="6666" builtinId="8" hidden="1"/>
    <cellStyle name="Hyperlink" xfId="6668" builtinId="8" hidden="1"/>
    <cellStyle name="Hyperlink" xfId="6670" builtinId="8" hidden="1"/>
    <cellStyle name="Hyperlink" xfId="6672" builtinId="8" hidden="1"/>
    <cellStyle name="Hyperlink" xfId="6674" builtinId="8" hidden="1"/>
    <cellStyle name="Hyperlink" xfId="6676" builtinId="8" hidden="1"/>
    <cellStyle name="Hyperlink" xfId="6678" builtinId="8" hidden="1"/>
    <cellStyle name="Hyperlink" xfId="6680" builtinId="8" hidden="1"/>
    <cellStyle name="Hyperlink" xfId="6682" builtinId="8" hidden="1"/>
    <cellStyle name="Hyperlink" xfId="6684" builtinId="8" hidden="1"/>
    <cellStyle name="Hyperlink" xfId="6686" builtinId="8" hidden="1"/>
    <cellStyle name="Hyperlink" xfId="6688" builtinId="8" hidden="1"/>
    <cellStyle name="Hyperlink" xfId="6690" builtinId="8" hidden="1"/>
    <cellStyle name="Hyperlink" xfId="6692" builtinId="8" hidden="1"/>
    <cellStyle name="Hyperlink" xfId="6694" builtinId="8" hidden="1"/>
    <cellStyle name="Hyperlink" xfId="6696" builtinId="8" hidden="1"/>
    <cellStyle name="Hyperlink" xfId="6698" builtinId="8" hidden="1"/>
    <cellStyle name="Hyperlink" xfId="6700" builtinId="8" hidden="1"/>
    <cellStyle name="Hyperlink" xfId="6702" builtinId="8" hidden="1"/>
    <cellStyle name="Hyperlink" xfId="6704" builtinId="8" hidden="1"/>
    <cellStyle name="Hyperlink" xfId="6706" builtinId="8" hidden="1"/>
    <cellStyle name="Hyperlink" xfId="6708" builtinId="8" hidden="1"/>
    <cellStyle name="Hyperlink" xfId="6710" builtinId="8" hidden="1"/>
    <cellStyle name="Hyperlink" xfId="6712" builtinId="8" hidden="1"/>
    <cellStyle name="Hyperlink" xfId="6714" builtinId="8" hidden="1"/>
    <cellStyle name="Hyperlink" xfId="6716" builtinId="8" hidden="1"/>
    <cellStyle name="Hyperlink" xfId="6718" builtinId="8" hidden="1"/>
    <cellStyle name="Hyperlink" xfId="6884" builtinId="8" hidden="1"/>
    <cellStyle name="Hyperlink" xfId="6886" builtinId="8" hidden="1"/>
    <cellStyle name="Hyperlink" xfId="6888" builtinId="8" hidden="1"/>
    <cellStyle name="Hyperlink" xfId="6890" builtinId="8" hidden="1"/>
    <cellStyle name="Hyperlink" xfId="6892" builtinId="8" hidden="1"/>
    <cellStyle name="Hyperlink" xfId="6894" builtinId="8" hidden="1"/>
    <cellStyle name="Hyperlink" xfId="6896" builtinId="8" hidden="1"/>
    <cellStyle name="Hyperlink" xfId="6898" builtinId="8" hidden="1"/>
    <cellStyle name="Hyperlink" xfId="6900" builtinId="8" hidden="1"/>
    <cellStyle name="Hyperlink" xfId="6902" builtinId="8" hidden="1"/>
    <cellStyle name="Hyperlink" xfId="6904" builtinId="8" hidden="1"/>
    <cellStyle name="Hyperlink" xfId="6906" builtinId="8" hidden="1"/>
    <cellStyle name="Hyperlink" xfId="6908" builtinId="8" hidden="1"/>
    <cellStyle name="Hyperlink" xfId="6910" builtinId="8" hidden="1"/>
    <cellStyle name="Hyperlink" xfId="6912" builtinId="8" hidden="1"/>
    <cellStyle name="Hyperlink" xfId="6914" builtinId="8" hidden="1"/>
    <cellStyle name="Hyperlink" xfId="6916" builtinId="8" hidden="1"/>
    <cellStyle name="Hyperlink" xfId="6918" builtinId="8" hidden="1"/>
    <cellStyle name="Hyperlink" xfId="6920" builtinId="8" hidden="1"/>
    <cellStyle name="Hyperlink" xfId="6922" builtinId="8" hidden="1"/>
    <cellStyle name="Hyperlink" xfId="6924" builtinId="8" hidden="1"/>
    <cellStyle name="Hyperlink" xfId="6926" builtinId="8" hidden="1"/>
    <cellStyle name="Hyperlink" xfId="6928" builtinId="8" hidden="1"/>
    <cellStyle name="Hyperlink" xfId="6930" builtinId="8" hidden="1"/>
    <cellStyle name="Hyperlink" xfId="6932" builtinId="8" hidden="1"/>
    <cellStyle name="Hyperlink" xfId="6934" builtinId="8" hidden="1"/>
    <cellStyle name="Hyperlink" xfId="6936" builtinId="8" hidden="1"/>
    <cellStyle name="Hyperlink" xfId="6938" builtinId="8" hidden="1"/>
    <cellStyle name="Hyperlink" xfId="6940" builtinId="8" hidden="1"/>
    <cellStyle name="Hyperlink" xfId="6942" builtinId="8" hidden="1"/>
    <cellStyle name="Hyperlink" xfId="6944" builtinId="8" hidden="1"/>
    <cellStyle name="Hyperlink" xfId="6946" builtinId="8" hidden="1"/>
    <cellStyle name="Hyperlink" xfId="6948" builtinId="8" hidden="1"/>
    <cellStyle name="Hyperlink" xfId="6950" builtinId="8" hidden="1"/>
    <cellStyle name="Hyperlink" xfId="6952" builtinId="8" hidden="1"/>
    <cellStyle name="Hyperlink" xfId="6954" builtinId="8" hidden="1"/>
    <cellStyle name="Hyperlink" xfId="6956" builtinId="8" hidden="1"/>
    <cellStyle name="Hyperlink" xfId="6958" builtinId="8" hidden="1"/>
    <cellStyle name="Hyperlink" xfId="6960" builtinId="8" hidden="1"/>
    <cellStyle name="Hyperlink" xfId="6962" builtinId="8" hidden="1"/>
    <cellStyle name="Hyperlink" xfId="6964" builtinId="8" hidden="1"/>
    <cellStyle name="Hyperlink" xfId="6966" builtinId="8" hidden="1"/>
    <cellStyle name="Hyperlink" xfId="6968" builtinId="8" hidden="1"/>
    <cellStyle name="Hyperlink" xfId="6970" builtinId="8" hidden="1"/>
    <cellStyle name="Hyperlink" xfId="6972" builtinId="8" hidden="1"/>
    <cellStyle name="Hyperlink" xfId="6974" builtinId="8" hidden="1"/>
    <cellStyle name="Hyperlink" xfId="6976" builtinId="8" hidden="1"/>
    <cellStyle name="Hyperlink" xfId="6978" builtinId="8" hidden="1"/>
    <cellStyle name="Hyperlink" xfId="6980" builtinId="8" hidden="1"/>
    <cellStyle name="Hyperlink" xfId="6982" builtinId="8" hidden="1"/>
    <cellStyle name="Hyperlink" xfId="6984" builtinId="8" hidden="1"/>
    <cellStyle name="Hyperlink" xfId="6986" builtinId="8" hidden="1"/>
    <cellStyle name="Hyperlink" xfId="6988" builtinId="8" hidden="1"/>
    <cellStyle name="Hyperlink" xfId="6990" builtinId="8" hidden="1"/>
    <cellStyle name="Hyperlink" xfId="6992" builtinId="8" hidden="1"/>
    <cellStyle name="Hyperlink" xfId="6994" builtinId="8" hidden="1"/>
    <cellStyle name="Hyperlink" xfId="6996" builtinId="8" hidden="1"/>
    <cellStyle name="Hyperlink" xfId="6998" builtinId="8" hidden="1"/>
    <cellStyle name="Hyperlink" xfId="7000" builtinId="8" hidden="1"/>
    <cellStyle name="Hyperlink" xfId="7002" builtinId="8" hidden="1"/>
    <cellStyle name="Hyperlink" xfId="7004" builtinId="8" hidden="1"/>
    <cellStyle name="Hyperlink" xfId="7006" builtinId="8" hidden="1"/>
    <cellStyle name="Hyperlink" xfId="7008" builtinId="8" hidden="1"/>
    <cellStyle name="Hyperlink" xfId="7010" builtinId="8" hidden="1"/>
    <cellStyle name="Hyperlink" xfId="7012" builtinId="8" hidden="1"/>
    <cellStyle name="Hyperlink" xfId="7014" builtinId="8" hidden="1"/>
    <cellStyle name="Hyperlink" xfId="7016" builtinId="8" hidden="1"/>
    <cellStyle name="Hyperlink" xfId="7018" builtinId="8" hidden="1"/>
    <cellStyle name="Hyperlink" xfId="7020" builtinId="8" hidden="1"/>
    <cellStyle name="Hyperlink" xfId="7022" builtinId="8" hidden="1"/>
    <cellStyle name="Hyperlink" xfId="7024" builtinId="8" hidden="1"/>
    <cellStyle name="Hyperlink" xfId="7026" builtinId="8" hidden="1"/>
    <cellStyle name="Hyperlink" xfId="7028" builtinId="8" hidden="1"/>
    <cellStyle name="Hyperlink" xfId="7030" builtinId="8" hidden="1"/>
    <cellStyle name="Hyperlink" xfId="7032" builtinId="8" hidden="1"/>
    <cellStyle name="Hyperlink" xfId="7034" builtinId="8" hidden="1"/>
    <cellStyle name="Hyperlink" xfId="7036" builtinId="8" hidden="1"/>
    <cellStyle name="Hyperlink" xfId="7038" builtinId="8" hidden="1"/>
    <cellStyle name="Hyperlink" xfId="7040" builtinId="8" hidden="1"/>
    <cellStyle name="Hyperlink" xfId="7042" builtinId="8" hidden="1"/>
    <cellStyle name="Hyperlink" xfId="7044" builtinId="8" hidden="1"/>
    <cellStyle name="Hyperlink" xfId="7046" builtinId="8" hidden="1"/>
    <cellStyle name="Hyperlink" xfId="7048" builtinId="8" hidden="1"/>
    <cellStyle name="Hyperlink" xfId="7050" builtinId="8" hidden="1"/>
    <cellStyle name="Hyperlink" xfId="7052" builtinId="8" hidden="1"/>
    <cellStyle name="Hyperlink" xfId="7054" builtinId="8" hidden="1"/>
    <cellStyle name="Hyperlink" xfId="7056" builtinId="8" hidden="1"/>
    <cellStyle name="Hyperlink" xfId="7058" builtinId="8" hidden="1"/>
    <cellStyle name="Hyperlink" xfId="7060" builtinId="8" hidden="1"/>
    <cellStyle name="Hyperlink" xfId="7062" builtinId="8" hidden="1"/>
    <cellStyle name="Hyperlink" xfId="7064" builtinId="8" hidden="1"/>
    <cellStyle name="Hyperlink" xfId="7066" builtinId="8" hidden="1"/>
    <cellStyle name="Hyperlink" xfId="7068" builtinId="8" hidden="1"/>
    <cellStyle name="Hyperlink" xfId="7070" builtinId="8" hidden="1"/>
    <cellStyle name="Hyperlink" xfId="7072" builtinId="8" hidden="1"/>
    <cellStyle name="Hyperlink" xfId="7074" builtinId="8" hidden="1"/>
    <cellStyle name="Hyperlink" xfId="7076" builtinId="8" hidden="1"/>
    <cellStyle name="Hyperlink" xfId="7078" builtinId="8" hidden="1"/>
    <cellStyle name="Hyperlink" xfId="7080" builtinId="8" hidden="1"/>
    <cellStyle name="Hyperlink" xfId="7082" builtinId="8" hidden="1"/>
    <cellStyle name="Hyperlink" xfId="7084" builtinId="8" hidden="1"/>
    <cellStyle name="Hyperlink" xfId="7086" builtinId="8" hidden="1"/>
    <cellStyle name="Hyperlink" xfId="7088" builtinId="8" hidden="1"/>
    <cellStyle name="Hyperlink" xfId="7090" builtinId="8" hidden="1"/>
    <cellStyle name="Hyperlink" xfId="7092" builtinId="8" hidden="1"/>
    <cellStyle name="Hyperlink" xfId="7094" builtinId="8" hidden="1"/>
    <cellStyle name="Hyperlink" xfId="7096" builtinId="8" hidden="1"/>
    <cellStyle name="Hyperlink" xfId="7098" builtinId="8" hidden="1"/>
    <cellStyle name="Hyperlink" xfId="7100" builtinId="8" hidden="1"/>
    <cellStyle name="Hyperlink" xfId="7102" builtinId="8" hidden="1"/>
    <cellStyle name="Hyperlink" xfId="7104" builtinId="8" hidden="1"/>
    <cellStyle name="Hyperlink" xfId="7106" builtinId="8" hidden="1"/>
    <cellStyle name="Hyperlink" xfId="7108" builtinId="8" hidden="1"/>
    <cellStyle name="Hyperlink" xfId="7110" builtinId="8" hidden="1"/>
    <cellStyle name="Hyperlink" xfId="7112" builtinId="8" hidden="1"/>
    <cellStyle name="Hyperlink" xfId="7114" builtinId="8" hidden="1"/>
    <cellStyle name="Hyperlink" xfId="7116" builtinId="8" hidden="1"/>
    <cellStyle name="Hyperlink" xfId="7118" builtinId="8" hidden="1"/>
    <cellStyle name="Hyperlink" xfId="7120" builtinId="8" hidden="1"/>
    <cellStyle name="Hyperlink" xfId="7122" builtinId="8" hidden="1"/>
    <cellStyle name="Hyperlink" xfId="7124" builtinId="8" hidden="1"/>
    <cellStyle name="Hyperlink" xfId="7126" builtinId="8" hidden="1"/>
    <cellStyle name="Hyperlink" xfId="7128" builtinId="8" hidden="1"/>
    <cellStyle name="Hyperlink" xfId="7130" builtinId="8" hidden="1"/>
    <cellStyle name="Hyperlink" xfId="7132" builtinId="8" hidden="1"/>
    <cellStyle name="Hyperlink" xfId="7134" builtinId="8" hidden="1"/>
    <cellStyle name="Hyperlink" xfId="7136" builtinId="8" hidden="1"/>
    <cellStyle name="Hyperlink" xfId="7138" builtinId="8" hidden="1"/>
    <cellStyle name="Hyperlink" xfId="7140" builtinId="8" hidden="1"/>
    <cellStyle name="Hyperlink" xfId="7142" builtinId="8" hidden="1"/>
    <cellStyle name="Hyperlink" xfId="7144" builtinId="8" hidden="1"/>
    <cellStyle name="Hyperlink" xfId="7146" builtinId="8" hidden="1"/>
    <cellStyle name="Hyperlink" xfId="7148" builtinId="8" hidden="1"/>
    <cellStyle name="Hyperlink" xfId="7150" builtinId="8" hidden="1"/>
    <cellStyle name="Hyperlink" xfId="7152" builtinId="8" hidden="1"/>
    <cellStyle name="Hyperlink" xfId="7154" builtinId="8" hidden="1"/>
    <cellStyle name="Hyperlink" xfId="7156" builtinId="8" hidden="1"/>
    <cellStyle name="Hyperlink" xfId="7158" builtinId="8" hidden="1"/>
    <cellStyle name="Hyperlink" xfId="7160" builtinId="8" hidden="1"/>
    <cellStyle name="Hyperlink" xfId="7162" builtinId="8" hidden="1"/>
    <cellStyle name="Hyperlink" xfId="7164" builtinId="8" hidden="1"/>
    <cellStyle name="Hyperlink" xfId="7166" builtinId="8" hidden="1"/>
    <cellStyle name="Hyperlink" xfId="7168" builtinId="8" hidden="1"/>
    <cellStyle name="Hyperlink" xfId="7170" builtinId="8" hidden="1"/>
    <cellStyle name="Hyperlink" xfId="7172" builtinId="8" hidden="1"/>
    <cellStyle name="Hyperlink" xfId="7174" builtinId="8" hidden="1"/>
    <cellStyle name="Hyperlink" xfId="7176" builtinId="8" hidden="1"/>
    <cellStyle name="Hyperlink" xfId="7178" builtinId="8" hidden="1"/>
    <cellStyle name="Hyperlink" xfId="7180" builtinId="8" hidden="1"/>
    <cellStyle name="Hyperlink" xfId="7182" builtinId="8" hidden="1"/>
    <cellStyle name="Hyperlink" xfId="7184" builtinId="8" hidden="1"/>
    <cellStyle name="Hyperlink" xfId="7186" builtinId="8" hidden="1"/>
    <cellStyle name="Hyperlink" xfId="7188" builtinId="8" hidden="1"/>
    <cellStyle name="Hyperlink" xfId="7190" builtinId="8" hidden="1"/>
    <cellStyle name="Hyperlink" xfId="7192" builtinId="8" hidden="1"/>
    <cellStyle name="Hyperlink" xfId="7194" builtinId="8" hidden="1"/>
    <cellStyle name="Hyperlink" xfId="7196" builtinId="8" hidden="1"/>
    <cellStyle name="Hyperlink" xfId="7198" builtinId="8" hidden="1"/>
    <cellStyle name="Hyperlink" xfId="7200" builtinId="8" hidden="1"/>
    <cellStyle name="Hyperlink" xfId="7202" builtinId="8" hidden="1"/>
    <cellStyle name="Hyperlink" xfId="7204" builtinId="8" hidden="1"/>
    <cellStyle name="Hyperlink" xfId="7206" builtinId="8" hidden="1"/>
    <cellStyle name="Hyperlink" xfId="7208" builtinId="8" hidden="1"/>
    <cellStyle name="Hyperlink" xfId="7210" builtinId="8" hidden="1"/>
    <cellStyle name="Hyperlink" xfId="7212" builtinId="8" hidden="1"/>
    <cellStyle name="Hyperlink" xfId="7214" builtinId="8" hidden="1"/>
    <cellStyle name="Hyperlink" xfId="7216" builtinId="8" hidden="1"/>
    <cellStyle name="Hyperlink" xfId="7218" builtinId="8" hidden="1"/>
    <cellStyle name="Hyperlink" xfId="7220" builtinId="8" hidden="1"/>
    <cellStyle name="Hyperlink" xfId="7222" builtinId="8" hidden="1"/>
    <cellStyle name="Hyperlink" xfId="7224" builtinId="8" hidden="1"/>
    <cellStyle name="Hyperlink" xfId="7226" builtinId="8" hidden="1"/>
    <cellStyle name="Hyperlink" xfId="7228" builtinId="8" hidden="1"/>
    <cellStyle name="Hyperlink" xfId="7230" builtinId="8" hidden="1"/>
    <cellStyle name="Hyperlink" xfId="7232" builtinId="8" hidden="1"/>
    <cellStyle name="Hyperlink" xfId="7234" builtinId="8" hidden="1"/>
    <cellStyle name="Hyperlink" xfId="7236" builtinId="8" hidden="1"/>
    <cellStyle name="Hyperlink" xfId="7238" builtinId="8" hidden="1"/>
    <cellStyle name="Hyperlink" xfId="7240" builtinId="8" hidden="1"/>
    <cellStyle name="Hyperlink" xfId="7242" builtinId="8" hidden="1"/>
    <cellStyle name="Hyperlink" xfId="7244" builtinId="8" hidden="1"/>
    <cellStyle name="Hyperlink" xfId="7246" builtinId="8" hidden="1"/>
    <cellStyle name="Hyperlink" xfId="7248" builtinId="8" hidden="1"/>
    <cellStyle name="Hyperlink" xfId="7250" builtinId="8" hidden="1"/>
    <cellStyle name="Hyperlink" xfId="7252" builtinId="8" hidden="1"/>
    <cellStyle name="Hyperlink" xfId="7254" builtinId="8" hidden="1"/>
    <cellStyle name="Hyperlink" xfId="7256" builtinId="8" hidden="1"/>
    <cellStyle name="Hyperlink" xfId="7258" builtinId="8" hidden="1"/>
    <cellStyle name="Hyperlink" xfId="7260" builtinId="8" hidden="1"/>
    <cellStyle name="Hyperlink" xfId="7262" builtinId="8" hidden="1"/>
    <cellStyle name="Hyperlink" xfId="7264" builtinId="8" hidden="1"/>
    <cellStyle name="Hyperlink" xfId="7266" builtinId="8" hidden="1"/>
    <cellStyle name="Hyperlink" xfId="7268" builtinId="8" hidden="1"/>
    <cellStyle name="Hyperlink" xfId="7270" builtinId="8" hidden="1"/>
    <cellStyle name="Hyperlink" xfId="7272" builtinId="8" hidden="1"/>
    <cellStyle name="Hyperlink" xfId="7274" builtinId="8" hidden="1"/>
    <cellStyle name="Hyperlink" xfId="7276" builtinId="8" hidden="1"/>
    <cellStyle name="Hyperlink" xfId="7278" builtinId="8" hidden="1"/>
    <cellStyle name="Hyperlink" xfId="7280" builtinId="8" hidden="1"/>
    <cellStyle name="Hyperlink" xfId="7282" builtinId="8" hidden="1"/>
    <cellStyle name="Hyperlink" xfId="7284" builtinId="8" hidden="1"/>
    <cellStyle name="Hyperlink" xfId="7286" builtinId="8" hidden="1"/>
    <cellStyle name="Hyperlink" xfId="7288" builtinId="8" hidden="1"/>
    <cellStyle name="Hyperlink" xfId="7290" builtinId="8" hidden="1"/>
    <cellStyle name="Hyperlink" xfId="7292" builtinId="8" hidden="1"/>
    <cellStyle name="Hyperlink" xfId="7294" builtinId="8" hidden="1"/>
    <cellStyle name="Hyperlink" xfId="7296" builtinId="8" hidden="1"/>
    <cellStyle name="Hyperlink" xfId="7298" builtinId="8" hidden="1"/>
    <cellStyle name="Hyperlink" xfId="7300" builtinId="8" hidden="1"/>
    <cellStyle name="Hyperlink" xfId="7302" builtinId="8" hidden="1"/>
    <cellStyle name="Hyperlink" xfId="7304" builtinId="8" hidden="1"/>
    <cellStyle name="Hyperlink" xfId="7306" builtinId="8" hidden="1"/>
    <cellStyle name="Hyperlink" xfId="7308" builtinId="8" hidden="1"/>
    <cellStyle name="Hyperlink" xfId="7310" builtinId="8" hidden="1"/>
    <cellStyle name="Hyperlink" xfId="7312" builtinId="8" hidden="1"/>
    <cellStyle name="Hyperlink" xfId="7314" builtinId="8" hidden="1"/>
    <cellStyle name="Hyperlink" xfId="7316" builtinId="8" hidden="1"/>
    <cellStyle name="Hyperlink" xfId="7318" builtinId="8" hidden="1"/>
    <cellStyle name="Hyperlink" xfId="7320" builtinId="8" hidden="1"/>
    <cellStyle name="Hyperlink" xfId="7322" builtinId="8" hidden="1"/>
    <cellStyle name="Hyperlink" xfId="7324" builtinId="8" hidden="1"/>
    <cellStyle name="Hyperlink" xfId="7326" builtinId="8" hidden="1"/>
    <cellStyle name="Hyperlink" xfId="7328" builtinId="8" hidden="1"/>
    <cellStyle name="Hyperlink" xfId="7330" builtinId="8" hidden="1"/>
    <cellStyle name="Hyperlink" xfId="7332" builtinId="8" hidden="1"/>
    <cellStyle name="Hyperlink" xfId="7334" builtinId="8" hidden="1"/>
    <cellStyle name="Hyperlink" xfId="7336" builtinId="8" hidden="1"/>
    <cellStyle name="Hyperlink" xfId="7338" builtinId="8" hidden="1"/>
    <cellStyle name="Hyperlink" xfId="7340" builtinId="8" hidden="1"/>
    <cellStyle name="Hyperlink" xfId="7342" builtinId="8" hidden="1"/>
    <cellStyle name="Hyperlink" xfId="7344" builtinId="8" hidden="1"/>
    <cellStyle name="Hyperlink" xfId="7346" builtinId="8" hidden="1"/>
    <cellStyle name="Hyperlink" xfId="7348" builtinId="8" hidden="1"/>
    <cellStyle name="Hyperlink" xfId="7350" builtinId="8" hidden="1"/>
    <cellStyle name="Hyperlink" xfId="7352" builtinId="8" hidden="1"/>
    <cellStyle name="Hyperlink" xfId="7354" builtinId="8" hidden="1"/>
    <cellStyle name="Hyperlink" xfId="7356" builtinId="8" hidden="1"/>
    <cellStyle name="Hyperlink" xfId="7358" builtinId="8" hidden="1"/>
    <cellStyle name="Hyperlink" xfId="7360" builtinId="8" hidden="1"/>
    <cellStyle name="Hyperlink" xfId="7362" builtinId="8" hidden="1"/>
    <cellStyle name="Hyperlink" xfId="7364" builtinId="8" hidden="1"/>
    <cellStyle name="Hyperlink" xfId="7366" builtinId="8" hidden="1"/>
    <cellStyle name="Hyperlink" xfId="7368" builtinId="8" hidden="1"/>
    <cellStyle name="Hyperlink" xfId="7370" builtinId="8" hidden="1"/>
    <cellStyle name="Hyperlink" xfId="7372" builtinId="8" hidden="1"/>
    <cellStyle name="Hyperlink" xfId="7374" builtinId="8" hidden="1"/>
    <cellStyle name="Hyperlink" xfId="7376" builtinId="8" hidden="1"/>
    <cellStyle name="Hyperlink" xfId="7378" builtinId="8" hidden="1"/>
    <cellStyle name="Hyperlink" xfId="7380" builtinId="8" hidden="1"/>
    <cellStyle name="Hyperlink" xfId="7382" builtinId="8" hidden="1"/>
    <cellStyle name="Hyperlink" xfId="7384" builtinId="8" hidden="1"/>
    <cellStyle name="Hyperlink" xfId="7386" builtinId="8" hidden="1"/>
    <cellStyle name="Hyperlink" xfId="7388" builtinId="8" hidden="1"/>
    <cellStyle name="Hyperlink" xfId="7390" builtinId="8" hidden="1"/>
    <cellStyle name="Hyperlink" xfId="7392" builtinId="8" hidden="1"/>
    <cellStyle name="Hyperlink" xfId="7394" builtinId="8" hidden="1"/>
    <cellStyle name="Hyperlink" xfId="7396" builtinId="8" hidden="1"/>
    <cellStyle name="Hyperlink" xfId="7398" builtinId="8" hidden="1"/>
    <cellStyle name="Hyperlink" xfId="7400" builtinId="8" hidden="1"/>
    <cellStyle name="Hyperlink" xfId="7402" builtinId="8" hidden="1"/>
    <cellStyle name="Hyperlink" xfId="7404" builtinId="8" hidden="1"/>
    <cellStyle name="Hyperlink" xfId="7406" builtinId="8" hidden="1"/>
    <cellStyle name="Hyperlink" xfId="7408" builtinId="8" hidden="1"/>
    <cellStyle name="Hyperlink" xfId="7410" builtinId="8" hidden="1"/>
    <cellStyle name="Hyperlink" xfId="7412" builtinId="8" hidden="1"/>
    <cellStyle name="Hyperlink" xfId="7414" builtinId="8" hidden="1"/>
    <cellStyle name="Hyperlink" xfId="7416" builtinId="8" hidden="1"/>
    <cellStyle name="Hyperlink" xfId="7418" builtinId="8" hidden="1"/>
    <cellStyle name="Hyperlink" xfId="7420" builtinId="8" hidden="1"/>
    <cellStyle name="Hyperlink" xfId="7422" builtinId="8" hidden="1"/>
    <cellStyle name="Hyperlink" xfId="7424" builtinId="8" hidden="1"/>
    <cellStyle name="Hyperlink" xfId="7426" builtinId="8" hidden="1"/>
    <cellStyle name="Hyperlink" xfId="7428" builtinId="8" hidden="1"/>
    <cellStyle name="Hyperlink" xfId="7430" builtinId="8" hidden="1"/>
    <cellStyle name="Hyperlink" xfId="7432" builtinId="8" hidden="1"/>
    <cellStyle name="Hyperlink" xfId="7434" builtinId="8" hidden="1"/>
    <cellStyle name="Hyperlink" xfId="7436" builtinId="8" hidden="1"/>
    <cellStyle name="Hyperlink" xfId="7438" builtinId="8" hidden="1"/>
    <cellStyle name="Hyperlink" xfId="7440" builtinId="8" hidden="1"/>
    <cellStyle name="Hyperlink" xfId="7442" builtinId="8" hidden="1"/>
    <cellStyle name="Hyperlink" xfId="7444" builtinId="8" hidden="1"/>
    <cellStyle name="Hyperlink" xfId="7446" builtinId="8" hidden="1"/>
    <cellStyle name="Hyperlink" xfId="7448" builtinId="8" hidden="1"/>
    <cellStyle name="Hyperlink" xfId="7450" builtinId="8" hidden="1"/>
    <cellStyle name="Hyperlink" xfId="7452" builtinId="8" hidden="1"/>
    <cellStyle name="Hyperlink" xfId="7454" builtinId="8" hidden="1"/>
    <cellStyle name="Hyperlink" xfId="7456" builtinId="8" hidden="1"/>
    <cellStyle name="Hyperlink" xfId="7458" builtinId="8" hidden="1"/>
    <cellStyle name="Hyperlink" xfId="7460" builtinId="8" hidden="1"/>
    <cellStyle name="Hyperlink" xfId="7462" builtinId="8" hidden="1"/>
    <cellStyle name="Hyperlink" xfId="7464" builtinId="8" hidden="1"/>
    <cellStyle name="Hyperlink" xfId="7466" builtinId="8" hidden="1"/>
    <cellStyle name="Hyperlink" xfId="7468" builtinId="8" hidden="1"/>
    <cellStyle name="Hyperlink" xfId="7470" builtinId="8" hidden="1"/>
    <cellStyle name="Hyperlink" xfId="7472" builtinId="8" hidden="1"/>
    <cellStyle name="Hyperlink" xfId="7474" builtinId="8" hidden="1"/>
    <cellStyle name="Hyperlink" xfId="7476" builtinId="8" hidden="1"/>
    <cellStyle name="Hyperlink" xfId="7478" builtinId="8" hidden="1"/>
    <cellStyle name="Hyperlink" xfId="7480" builtinId="8" hidden="1"/>
    <cellStyle name="Hyperlink" xfId="7482" builtinId="8" hidden="1"/>
    <cellStyle name="Hyperlink" xfId="7484" builtinId="8" hidden="1"/>
    <cellStyle name="Hyperlink" xfId="7486" builtinId="8" hidden="1"/>
    <cellStyle name="Hyperlink" xfId="7488" builtinId="8" hidden="1"/>
    <cellStyle name="Hyperlink" xfId="7490" builtinId="8" hidden="1"/>
    <cellStyle name="Hyperlink" xfId="7492" builtinId="8" hidden="1"/>
    <cellStyle name="Hyperlink" xfId="7494" builtinId="8" hidden="1"/>
    <cellStyle name="Hyperlink" xfId="7496" builtinId="8" hidden="1"/>
    <cellStyle name="Hyperlink" xfId="7498" builtinId="8" hidden="1"/>
    <cellStyle name="Hyperlink" xfId="7500" builtinId="8" hidden="1"/>
    <cellStyle name="Hyperlink" xfId="7502" builtinId="8" hidden="1"/>
    <cellStyle name="Hyperlink" xfId="7504" builtinId="8" hidden="1"/>
    <cellStyle name="Hyperlink" xfId="7506" builtinId="8" hidden="1"/>
    <cellStyle name="Hyperlink" xfId="7508" builtinId="8" hidden="1"/>
    <cellStyle name="Hyperlink" xfId="7510" builtinId="8" hidden="1"/>
    <cellStyle name="Hyperlink" xfId="7512" builtinId="8" hidden="1"/>
    <cellStyle name="Hyperlink" xfId="7514" builtinId="8" hidden="1"/>
    <cellStyle name="Hyperlink" xfId="7516" builtinId="8" hidden="1"/>
    <cellStyle name="Hyperlink" xfId="7518" builtinId="8" hidden="1"/>
    <cellStyle name="Hyperlink" xfId="7520" builtinId="8" hidden="1"/>
    <cellStyle name="Hyperlink" xfId="7522" builtinId="8" hidden="1"/>
    <cellStyle name="Hyperlink" xfId="7524" builtinId="8" hidden="1"/>
    <cellStyle name="Hyperlink" xfId="7526" builtinId="8" hidden="1"/>
    <cellStyle name="Hyperlink" xfId="7528" builtinId="8" hidden="1"/>
    <cellStyle name="Hyperlink" xfId="7530" builtinId="8" hidden="1"/>
    <cellStyle name="Hyperlink" xfId="7532" builtinId="8" hidden="1"/>
    <cellStyle name="Hyperlink" xfId="7534" builtinId="8" hidden="1"/>
    <cellStyle name="Hyperlink" xfId="7536" builtinId="8" hidden="1"/>
    <cellStyle name="Hyperlink" xfId="7538" builtinId="8" hidden="1"/>
    <cellStyle name="Hyperlink" xfId="7540" builtinId="8" hidden="1"/>
    <cellStyle name="Hyperlink" xfId="7542" builtinId="8" hidden="1"/>
    <cellStyle name="Hyperlink" xfId="7544" builtinId="8" hidden="1"/>
    <cellStyle name="Hyperlink" xfId="7546" builtinId="8" hidden="1"/>
    <cellStyle name="Hyperlink" xfId="7548" builtinId="8" hidden="1"/>
    <cellStyle name="Hyperlink" xfId="7550" builtinId="8" hidden="1"/>
    <cellStyle name="Hyperlink" xfId="7552" builtinId="8" hidden="1"/>
    <cellStyle name="Hyperlink" xfId="7554" builtinId="8" hidden="1"/>
    <cellStyle name="Hyperlink" xfId="7556" builtinId="8" hidden="1"/>
    <cellStyle name="Hyperlink" xfId="7558" builtinId="8" hidden="1"/>
    <cellStyle name="Hyperlink" xfId="7560" builtinId="8" hidden="1"/>
    <cellStyle name="Hyperlink" xfId="7562" builtinId="8" hidden="1"/>
    <cellStyle name="Hyperlink" xfId="7564" builtinId="8" hidden="1"/>
    <cellStyle name="Hyperlink" xfId="7566" builtinId="8" hidden="1"/>
    <cellStyle name="Hyperlink" xfId="7568" builtinId="8" hidden="1"/>
    <cellStyle name="Hyperlink" xfId="7570" builtinId="8" hidden="1"/>
    <cellStyle name="Hyperlink" xfId="7572" builtinId="8" hidden="1"/>
    <cellStyle name="Hyperlink" xfId="7574" builtinId="8" hidden="1"/>
    <cellStyle name="Hyperlink" xfId="7576" builtinId="8" hidden="1"/>
    <cellStyle name="Hyperlink" xfId="7578" builtinId="8" hidden="1"/>
    <cellStyle name="Hyperlink" xfId="7580" builtinId="8" hidden="1"/>
    <cellStyle name="Hyperlink" xfId="7582" builtinId="8" hidden="1"/>
    <cellStyle name="Hyperlink" xfId="7584" builtinId="8" hidden="1"/>
    <cellStyle name="Hyperlink" xfId="7586" builtinId="8" hidden="1"/>
    <cellStyle name="Hyperlink" xfId="7588" builtinId="8" hidden="1"/>
    <cellStyle name="Hyperlink" xfId="7590" builtinId="8" hidden="1"/>
    <cellStyle name="Hyperlink" xfId="7592" builtinId="8" hidden="1"/>
    <cellStyle name="Hyperlink" xfId="7594" builtinId="8" hidden="1"/>
    <cellStyle name="Hyperlink" xfId="7596" builtinId="8" hidden="1"/>
    <cellStyle name="Hyperlink" xfId="7598" builtinId="8" hidden="1"/>
    <cellStyle name="Hyperlink" xfId="7600" builtinId="8" hidden="1"/>
    <cellStyle name="Hyperlink" xfId="7602" builtinId="8" hidden="1"/>
    <cellStyle name="Hyperlink" xfId="7604" builtinId="8" hidden="1"/>
    <cellStyle name="Hyperlink" xfId="7606" builtinId="8" hidden="1"/>
    <cellStyle name="Hyperlink" xfId="7608" builtinId="8" hidden="1"/>
    <cellStyle name="Hyperlink" xfId="7610" builtinId="8" hidden="1"/>
    <cellStyle name="Hyperlink" xfId="7612" builtinId="8" hidden="1"/>
    <cellStyle name="Hyperlink" xfId="7614" builtinId="8" hidden="1"/>
    <cellStyle name="Hyperlink" xfId="7616" builtinId="8" hidden="1"/>
    <cellStyle name="Hyperlink" xfId="7618" builtinId="8" hidden="1"/>
    <cellStyle name="Hyperlink" xfId="7620" builtinId="8" hidden="1"/>
    <cellStyle name="Hyperlink" xfId="7622" builtinId="8" hidden="1"/>
    <cellStyle name="Hyperlink" xfId="7624" builtinId="8" hidden="1"/>
    <cellStyle name="Hyperlink" xfId="7626" builtinId="8" hidden="1"/>
    <cellStyle name="Hyperlink" xfId="7628" builtinId="8" hidden="1"/>
    <cellStyle name="Hyperlink" xfId="7630" builtinId="8" hidden="1"/>
    <cellStyle name="Hyperlink" xfId="7632" builtinId="8" hidden="1"/>
    <cellStyle name="Hyperlink" xfId="7634" builtinId="8" hidden="1"/>
    <cellStyle name="Hyperlink" xfId="7636" builtinId="8" hidden="1"/>
    <cellStyle name="Hyperlink" xfId="7638" builtinId="8" hidden="1"/>
    <cellStyle name="Hyperlink" xfId="7640" builtinId="8" hidden="1"/>
    <cellStyle name="Hyperlink" xfId="7642" builtinId="8" hidden="1"/>
    <cellStyle name="Hyperlink" xfId="7644" builtinId="8" hidden="1"/>
    <cellStyle name="Hyperlink" xfId="7646" builtinId="8" hidden="1"/>
    <cellStyle name="Hyperlink" xfId="7648" builtinId="8" hidden="1"/>
    <cellStyle name="Hyperlink" xfId="7650" builtinId="8" hidden="1"/>
    <cellStyle name="Hyperlink" xfId="7652" builtinId="8" hidden="1"/>
    <cellStyle name="Hyperlink" xfId="7654" builtinId="8" hidden="1"/>
    <cellStyle name="Hyperlink" xfId="7656" builtinId="8" hidden="1"/>
    <cellStyle name="Hyperlink" xfId="7658" builtinId="8" hidden="1"/>
    <cellStyle name="Hyperlink" xfId="7660" builtinId="8" hidden="1"/>
    <cellStyle name="Hyperlink" xfId="7662" builtinId="8" hidden="1"/>
    <cellStyle name="Hyperlink" xfId="7664" builtinId="8" hidden="1"/>
    <cellStyle name="Hyperlink" xfId="7666" builtinId="8" hidden="1"/>
    <cellStyle name="Hyperlink" xfId="7668" builtinId="8" hidden="1"/>
    <cellStyle name="Hyperlink" xfId="7670" builtinId="8" hidden="1"/>
    <cellStyle name="Hyperlink" xfId="7672" builtinId="8" hidden="1"/>
    <cellStyle name="Hyperlink" xfId="7674" builtinId="8" hidden="1"/>
    <cellStyle name="Hyperlink" xfId="7676" builtinId="8" hidden="1"/>
    <cellStyle name="Hyperlink" xfId="7678" builtinId="8" hidden="1"/>
    <cellStyle name="Hyperlink" xfId="7680" builtinId="8" hidden="1"/>
    <cellStyle name="Hyperlink" xfId="7682" builtinId="8" hidden="1"/>
    <cellStyle name="Hyperlink" xfId="7684" builtinId="8" hidden="1"/>
    <cellStyle name="Hyperlink" xfId="7686" builtinId="8" hidden="1"/>
    <cellStyle name="Hyperlink" xfId="7688" builtinId="8" hidden="1"/>
    <cellStyle name="Hyperlink" xfId="7690" builtinId="8" hidden="1"/>
    <cellStyle name="Hyperlink" xfId="7692" builtinId="8" hidden="1"/>
    <cellStyle name="Hyperlink" xfId="7694" builtinId="8" hidden="1"/>
    <cellStyle name="Hyperlink" xfId="7696" builtinId="8" hidden="1"/>
    <cellStyle name="Hyperlink" xfId="7698" builtinId="8" hidden="1"/>
    <cellStyle name="Hyperlink" xfId="4685" builtinId="8" hidden="1"/>
    <cellStyle name="Hyperlink" xfId="4578" builtinId="8" hidden="1"/>
    <cellStyle name="Hyperlink" xfId="7865" builtinId="8" hidden="1"/>
    <cellStyle name="Hyperlink" xfId="7867" builtinId="8" hidden="1"/>
    <cellStyle name="Hyperlink" xfId="7869" builtinId="8" hidden="1"/>
    <cellStyle name="Hyperlink" xfId="7871" builtinId="8" hidden="1"/>
    <cellStyle name="Hyperlink" xfId="7873" builtinId="8" hidden="1"/>
    <cellStyle name="Hyperlink" xfId="7875" builtinId="8" hidden="1"/>
    <cellStyle name="Hyperlink" xfId="7877" builtinId="8" hidden="1"/>
    <cellStyle name="Hyperlink" xfId="7879" builtinId="8" hidden="1"/>
    <cellStyle name="Hyperlink" xfId="7881" builtinId="8" hidden="1"/>
    <cellStyle name="Hyperlink" xfId="7883" builtinId="8" hidden="1"/>
    <cellStyle name="Hyperlink" xfId="7885" builtinId="8" hidden="1"/>
    <cellStyle name="Hyperlink" xfId="7887" builtinId="8" hidden="1"/>
    <cellStyle name="Hyperlink" xfId="7889" builtinId="8" hidden="1"/>
    <cellStyle name="Hyperlink" xfId="7891" builtinId="8" hidden="1"/>
    <cellStyle name="Hyperlink" xfId="7893" builtinId="8" hidden="1"/>
    <cellStyle name="Hyperlink" xfId="7895" builtinId="8" hidden="1"/>
    <cellStyle name="Hyperlink" xfId="7897" builtinId="8" hidden="1"/>
    <cellStyle name="Hyperlink" xfId="7899" builtinId="8" hidden="1"/>
    <cellStyle name="Hyperlink" xfId="7901" builtinId="8" hidden="1"/>
    <cellStyle name="Hyperlink" xfId="7903" builtinId="8" hidden="1"/>
    <cellStyle name="Hyperlink" xfId="7905" builtinId="8" hidden="1"/>
    <cellStyle name="Hyperlink" xfId="7907" builtinId="8" hidden="1"/>
    <cellStyle name="Hyperlink" xfId="7909" builtinId="8" hidden="1"/>
    <cellStyle name="Hyperlink" xfId="7911" builtinId="8" hidden="1"/>
    <cellStyle name="Hyperlink" xfId="7913" builtinId="8" hidden="1"/>
    <cellStyle name="Hyperlink" xfId="7915" builtinId="8" hidden="1"/>
    <cellStyle name="Hyperlink" xfId="7917" builtinId="8" hidden="1"/>
    <cellStyle name="Hyperlink" xfId="7919" builtinId="8" hidden="1"/>
    <cellStyle name="Hyperlink" xfId="7921" builtinId="8" hidden="1"/>
    <cellStyle name="Hyperlink" xfId="7923" builtinId="8" hidden="1"/>
    <cellStyle name="Hyperlink" xfId="7925" builtinId="8" hidden="1"/>
    <cellStyle name="Hyperlink" xfId="7927" builtinId="8" hidden="1"/>
    <cellStyle name="Hyperlink" xfId="7929" builtinId="8" hidden="1"/>
    <cellStyle name="Hyperlink" xfId="7931" builtinId="8" hidden="1"/>
    <cellStyle name="Hyperlink" xfId="7933" builtinId="8" hidden="1"/>
    <cellStyle name="Hyperlink" xfId="7935" builtinId="8" hidden="1"/>
    <cellStyle name="Hyperlink" xfId="7937" builtinId="8" hidden="1"/>
    <cellStyle name="Hyperlink" xfId="7939" builtinId="8" hidden="1"/>
    <cellStyle name="Hyperlink" xfId="7941" builtinId="8" hidden="1"/>
    <cellStyle name="Hyperlink" xfId="7943" builtinId="8" hidden="1"/>
    <cellStyle name="Hyperlink" xfId="7945" builtinId="8" hidden="1"/>
    <cellStyle name="Hyperlink" xfId="7947" builtinId="8" hidden="1"/>
    <cellStyle name="Hyperlink" xfId="7949" builtinId="8" hidden="1"/>
    <cellStyle name="Hyperlink" xfId="7951" builtinId="8" hidden="1"/>
    <cellStyle name="Hyperlink" xfId="7953" builtinId="8" hidden="1"/>
    <cellStyle name="Hyperlink" xfId="7955" builtinId="8" hidden="1"/>
    <cellStyle name="Hyperlink" xfId="7957" builtinId="8" hidden="1"/>
    <cellStyle name="Hyperlink" xfId="7959" builtinId="8" hidden="1"/>
    <cellStyle name="Hyperlink" xfId="7961" builtinId="8" hidden="1"/>
    <cellStyle name="Hyperlink" xfId="7963" builtinId="8" hidden="1"/>
    <cellStyle name="Hyperlink" xfId="7965" builtinId="8" hidden="1"/>
    <cellStyle name="Hyperlink" xfId="7967" builtinId="8" hidden="1"/>
    <cellStyle name="Hyperlink" xfId="7969" builtinId="8" hidden="1"/>
    <cellStyle name="Hyperlink" xfId="7971" builtinId="8" hidden="1"/>
    <cellStyle name="Hyperlink" xfId="7973" builtinId="8" hidden="1"/>
    <cellStyle name="Hyperlink" xfId="7975" builtinId="8" hidden="1"/>
    <cellStyle name="Hyperlink" xfId="7977" builtinId="8" hidden="1"/>
    <cellStyle name="Hyperlink" xfId="7979" builtinId="8" hidden="1"/>
    <cellStyle name="Hyperlink" xfId="7981" builtinId="8" hidden="1"/>
    <cellStyle name="Hyperlink" xfId="7983" builtinId="8" hidden="1"/>
    <cellStyle name="Hyperlink" xfId="7985" builtinId="8" hidden="1"/>
    <cellStyle name="Hyperlink" xfId="7987" builtinId="8" hidden="1"/>
    <cellStyle name="Hyperlink" xfId="7989" builtinId="8" hidden="1"/>
    <cellStyle name="Hyperlink" xfId="7991" builtinId="8" hidden="1"/>
    <cellStyle name="Hyperlink" xfId="7993" builtinId="8" hidden="1"/>
    <cellStyle name="Hyperlink" xfId="7995" builtinId="8" hidden="1"/>
    <cellStyle name="Hyperlink" xfId="7997" builtinId="8" hidden="1"/>
    <cellStyle name="Hyperlink" xfId="7999" builtinId="8" hidden="1"/>
    <cellStyle name="Hyperlink" xfId="8001" builtinId="8" hidden="1"/>
    <cellStyle name="Hyperlink" xfId="8003" builtinId="8" hidden="1"/>
    <cellStyle name="Hyperlink" xfId="8005" builtinId="8" hidden="1"/>
    <cellStyle name="Hyperlink" xfId="8007" builtinId="8" hidden="1"/>
    <cellStyle name="Hyperlink" xfId="8009" builtinId="8" hidden="1"/>
    <cellStyle name="Hyperlink" xfId="8011" builtinId="8" hidden="1"/>
    <cellStyle name="Hyperlink" xfId="8013" builtinId="8" hidden="1"/>
    <cellStyle name="Hyperlink" xfId="8015" builtinId="8" hidden="1"/>
    <cellStyle name="Hyperlink" xfId="8017" builtinId="8" hidden="1"/>
    <cellStyle name="Hyperlink" xfId="8019" builtinId="8" hidden="1"/>
    <cellStyle name="Hyperlink" xfId="8021" builtinId="8" hidden="1"/>
    <cellStyle name="Hyperlink" xfId="8023" builtinId="8" hidden="1"/>
    <cellStyle name="Hyperlink" xfId="8025" builtinId="8" hidden="1"/>
    <cellStyle name="Hyperlink" xfId="8027" builtinId="8" hidden="1"/>
    <cellStyle name="Hyperlink" xfId="8029" builtinId="8" hidden="1"/>
    <cellStyle name="Hyperlink" xfId="8031" builtinId="8" hidden="1"/>
    <cellStyle name="Hyperlink" xfId="8033" builtinId="8" hidden="1"/>
    <cellStyle name="Hyperlink" xfId="8035" builtinId="8" hidden="1"/>
    <cellStyle name="Hyperlink" xfId="8037" builtinId="8" hidden="1"/>
    <cellStyle name="Hyperlink" xfId="8039" builtinId="8" hidden="1"/>
    <cellStyle name="Hyperlink" xfId="8041" builtinId="8" hidden="1"/>
    <cellStyle name="Hyperlink" xfId="8043" builtinId="8" hidden="1"/>
    <cellStyle name="Hyperlink" xfId="8045" builtinId="8" hidden="1"/>
    <cellStyle name="Hyperlink" xfId="8047" builtinId="8" hidden="1"/>
    <cellStyle name="Hyperlink" xfId="8049" builtinId="8" hidden="1"/>
    <cellStyle name="Hyperlink" xfId="8051" builtinId="8" hidden="1"/>
    <cellStyle name="Hyperlink" xfId="8053" builtinId="8" hidden="1"/>
    <cellStyle name="Hyperlink" xfId="8055" builtinId="8" hidden="1"/>
    <cellStyle name="Hyperlink" xfId="8057" builtinId="8" hidden="1"/>
    <cellStyle name="Hyperlink" xfId="8059" builtinId="8" hidden="1"/>
    <cellStyle name="Hyperlink" xfId="8061" builtinId="8" hidden="1"/>
    <cellStyle name="Hyperlink" xfId="8063" builtinId="8" hidden="1"/>
    <cellStyle name="Hyperlink" xfId="8065" builtinId="8" hidden="1"/>
    <cellStyle name="Hyperlink" xfId="8067" builtinId="8" hidden="1"/>
    <cellStyle name="Hyperlink" xfId="8069" builtinId="8" hidden="1"/>
    <cellStyle name="Hyperlink" xfId="8071" builtinId="8" hidden="1"/>
    <cellStyle name="Hyperlink" xfId="8073" builtinId="8" hidden="1"/>
    <cellStyle name="Hyperlink" xfId="8075" builtinId="8" hidden="1"/>
    <cellStyle name="Hyperlink" xfId="8077" builtinId="8" hidden="1"/>
    <cellStyle name="Hyperlink" xfId="8079" builtinId="8" hidden="1"/>
    <cellStyle name="Hyperlink" xfId="8081" builtinId="8" hidden="1"/>
    <cellStyle name="Hyperlink" xfId="8083" builtinId="8" hidden="1"/>
    <cellStyle name="Hyperlink" xfId="8085" builtinId="8" hidden="1"/>
    <cellStyle name="Hyperlink" xfId="8087" builtinId="8" hidden="1"/>
    <cellStyle name="Hyperlink" xfId="8089" builtinId="8" hidden="1"/>
    <cellStyle name="Hyperlink" xfId="8091" builtinId="8" hidden="1"/>
    <cellStyle name="Hyperlink" xfId="8093" builtinId="8" hidden="1"/>
    <cellStyle name="Hyperlink" xfId="8095" builtinId="8" hidden="1"/>
    <cellStyle name="Hyperlink" xfId="8097" builtinId="8" hidden="1"/>
    <cellStyle name="Hyperlink" xfId="8099" builtinId="8" hidden="1"/>
    <cellStyle name="Hyperlink" xfId="8101" builtinId="8" hidden="1"/>
    <cellStyle name="Hyperlink" xfId="8103" builtinId="8" hidden="1"/>
    <cellStyle name="Hyperlink" xfId="8105" builtinId="8" hidden="1"/>
    <cellStyle name="Hyperlink" xfId="8107" builtinId="8" hidden="1"/>
    <cellStyle name="Hyperlink" xfId="8109" builtinId="8" hidden="1"/>
    <cellStyle name="Hyperlink" xfId="8111" builtinId="8" hidden="1"/>
    <cellStyle name="Hyperlink" xfId="8113" builtinId="8" hidden="1"/>
    <cellStyle name="Hyperlink" xfId="8115" builtinId="8" hidden="1"/>
    <cellStyle name="Hyperlink" xfId="8117" builtinId="8" hidden="1"/>
    <cellStyle name="Hyperlink" xfId="8119" builtinId="8" hidden="1"/>
    <cellStyle name="Hyperlink" xfId="8121" builtinId="8" hidden="1"/>
    <cellStyle name="Hyperlink" xfId="8123" builtinId="8" hidden="1"/>
    <cellStyle name="Hyperlink" xfId="8125" builtinId="8" hidden="1"/>
    <cellStyle name="Hyperlink" xfId="8127" builtinId="8" hidden="1"/>
    <cellStyle name="Hyperlink" xfId="8129" builtinId="8" hidden="1"/>
    <cellStyle name="Hyperlink" xfId="8131" builtinId="8" hidden="1"/>
    <cellStyle name="Hyperlink" xfId="8133" builtinId="8" hidden="1"/>
    <cellStyle name="Hyperlink" xfId="8135" builtinId="8" hidden="1"/>
    <cellStyle name="Hyperlink" xfId="8137" builtinId="8" hidden="1"/>
    <cellStyle name="Hyperlink" xfId="8139" builtinId="8" hidden="1"/>
    <cellStyle name="Hyperlink" xfId="8141" builtinId="8" hidden="1"/>
    <cellStyle name="Hyperlink" xfId="8143" builtinId="8" hidden="1"/>
    <cellStyle name="Hyperlink" xfId="8145" builtinId="8" hidden="1"/>
    <cellStyle name="Hyperlink" xfId="8147" builtinId="8" hidden="1"/>
    <cellStyle name="Hyperlink" xfId="8149" builtinId="8" hidden="1"/>
    <cellStyle name="Hyperlink" xfId="8151" builtinId="8" hidden="1"/>
    <cellStyle name="Hyperlink" xfId="8153" builtinId="8" hidden="1"/>
    <cellStyle name="Hyperlink" xfId="8155" builtinId="8" hidden="1"/>
    <cellStyle name="Hyperlink" xfId="8157" builtinId="8" hidden="1"/>
    <cellStyle name="Hyperlink" xfId="8159" builtinId="8" hidden="1"/>
    <cellStyle name="Hyperlink" xfId="8161" builtinId="8" hidden="1"/>
    <cellStyle name="Hyperlink" xfId="8163" builtinId="8" hidden="1"/>
    <cellStyle name="Hyperlink" xfId="8165" builtinId="8" hidden="1"/>
    <cellStyle name="Hyperlink" xfId="8167" builtinId="8" hidden="1"/>
    <cellStyle name="Hyperlink" xfId="8169" builtinId="8" hidden="1"/>
    <cellStyle name="Hyperlink" xfId="8171" builtinId="8" hidden="1"/>
    <cellStyle name="Hyperlink" xfId="8173" builtinId="8" hidden="1"/>
    <cellStyle name="Hyperlink" xfId="8175" builtinId="8" hidden="1"/>
    <cellStyle name="Hyperlink" xfId="8177" builtinId="8" hidden="1"/>
    <cellStyle name="Hyperlink" xfId="8179" builtinId="8" hidden="1"/>
    <cellStyle name="Hyperlink" xfId="8181" builtinId="8" hidden="1"/>
    <cellStyle name="Hyperlink" xfId="8183" builtinId="8" hidden="1"/>
    <cellStyle name="Hyperlink" xfId="8185" builtinId="8" hidden="1"/>
    <cellStyle name="Hyperlink" xfId="8187" builtinId="8" hidden="1"/>
    <cellStyle name="Hyperlink" xfId="8189" builtinId="8" hidden="1"/>
    <cellStyle name="Hyperlink" xfId="8191" builtinId="8" hidden="1"/>
    <cellStyle name="Hyperlink" xfId="8193" builtinId="8" hidden="1"/>
    <cellStyle name="Hyperlink" xfId="8195" builtinId="8" hidden="1"/>
    <cellStyle name="Hyperlink" xfId="8197" builtinId="8" hidden="1"/>
    <cellStyle name="Hyperlink" xfId="8199" builtinId="8" hidden="1"/>
    <cellStyle name="Hyperlink" xfId="8201" builtinId="8" hidden="1"/>
    <cellStyle name="Hyperlink" xfId="8203" builtinId="8" hidden="1"/>
    <cellStyle name="Hyperlink" xfId="8205" builtinId="8" hidden="1"/>
    <cellStyle name="Hyperlink" xfId="8207" builtinId="8" hidden="1"/>
    <cellStyle name="Hyperlink" xfId="8209" builtinId="8" hidden="1"/>
    <cellStyle name="Hyperlink" xfId="8211" builtinId="8" hidden="1"/>
    <cellStyle name="Hyperlink" xfId="8213" builtinId="8" hidden="1"/>
    <cellStyle name="Hyperlink" xfId="8215" builtinId="8" hidden="1"/>
    <cellStyle name="Hyperlink" xfId="8217" builtinId="8" hidden="1"/>
    <cellStyle name="Hyperlink" xfId="8219" builtinId="8" hidden="1"/>
    <cellStyle name="Hyperlink" xfId="8221" builtinId="8" hidden="1"/>
    <cellStyle name="Hyperlink" xfId="8223" builtinId="8" hidden="1"/>
    <cellStyle name="Hyperlink" xfId="8225" builtinId="8" hidden="1"/>
    <cellStyle name="Hyperlink" xfId="8227" builtinId="8" hidden="1"/>
    <cellStyle name="Hyperlink" xfId="8229" builtinId="8" hidden="1"/>
    <cellStyle name="Hyperlink" xfId="8231" builtinId="8" hidden="1"/>
    <cellStyle name="Hyperlink" xfId="8233" builtinId="8" hidden="1"/>
    <cellStyle name="Hyperlink" xfId="8235" builtinId="8" hidden="1"/>
    <cellStyle name="Hyperlink" xfId="8237" builtinId="8" hidden="1"/>
    <cellStyle name="Hyperlink" xfId="8239" builtinId="8" hidden="1"/>
    <cellStyle name="Hyperlink" xfId="8241" builtinId="8" hidden="1"/>
    <cellStyle name="Hyperlink" xfId="8243" builtinId="8" hidden="1"/>
    <cellStyle name="Hyperlink" xfId="8245" builtinId="8" hidden="1"/>
    <cellStyle name="Hyperlink" xfId="8247" builtinId="8" hidden="1"/>
    <cellStyle name="Hyperlink" xfId="8249" builtinId="8" hidden="1"/>
    <cellStyle name="Hyperlink" xfId="8251" builtinId="8" hidden="1"/>
    <cellStyle name="Hyperlink" xfId="8253" builtinId="8" hidden="1"/>
    <cellStyle name="Hyperlink" xfId="8255" builtinId="8" hidden="1"/>
    <cellStyle name="Hyperlink" xfId="8257" builtinId="8" hidden="1"/>
    <cellStyle name="Hyperlink" xfId="8259" builtinId="8" hidden="1"/>
    <cellStyle name="Hyperlink" xfId="8261" builtinId="8" hidden="1"/>
    <cellStyle name="Hyperlink" xfId="8263" builtinId="8" hidden="1"/>
    <cellStyle name="Hyperlink" xfId="8265" builtinId="8" hidden="1"/>
    <cellStyle name="Hyperlink" xfId="8267" builtinId="8" hidden="1"/>
    <cellStyle name="Hyperlink" xfId="8269" builtinId="8" hidden="1"/>
    <cellStyle name="Hyperlink" xfId="8271" builtinId="8" hidden="1"/>
    <cellStyle name="Hyperlink" xfId="8273" builtinId="8" hidden="1"/>
    <cellStyle name="Hyperlink" xfId="8275" builtinId="8" hidden="1"/>
    <cellStyle name="Hyperlink" xfId="8277" builtinId="8" hidden="1"/>
    <cellStyle name="Hyperlink" xfId="8279" builtinId="8" hidden="1"/>
    <cellStyle name="Hyperlink" xfId="8281" builtinId="8" hidden="1"/>
    <cellStyle name="Hyperlink" xfId="8283" builtinId="8" hidden="1"/>
    <cellStyle name="Hyperlink" xfId="8285" builtinId="8" hidden="1"/>
    <cellStyle name="Hyperlink" xfId="8287" builtinId="8" hidden="1"/>
    <cellStyle name="Hyperlink" xfId="8289" builtinId="8" hidden="1"/>
    <cellStyle name="Hyperlink" xfId="8291" builtinId="8" hidden="1"/>
    <cellStyle name="Hyperlink" xfId="8293" builtinId="8" hidden="1"/>
    <cellStyle name="Hyperlink" xfId="8295" builtinId="8" hidden="1"/>
    <cellStyle name="Hyperlink" xfId="8297" builtinId="8" hidden="1"/>
    <cellStyle name="Hyperlink" xfId="8299" builtinId="8" hidden="1"/>
    <cellStyle name="Hyperlink" xfId="8301" builtinId="8" hidden="1"/>
    <cellStyle name="Hyperlink" xfId="8303" builtinId="8" hidden="1"/>
    <cellStyle name="Hyperlink" xfId="8305" builtinId="8" hidden="1"/>
    <cellStyle name="Hyperlink" xfId="8307" builtinId="8" hidden="1"/>
    <cellStyle name="Hyperlink" xfId="8309" builtinId="8" hidden="1"/>
    <cellStyle name="Hyperlink" xfId="8311" builtinId="8" hidden="1"/>
    <cellStyle name="Hyperlink" xfId="8313" builtinId="8" hidden="1"/>
    <cellStyle name="Hyperlink" xfId="8315" builtinId="8" hidden="1"/>
    <cellStyle name="Hyperlink" xfId="8317" builtinId="8" hidden="1"/>
    <cellStyle name="Hyperlink" xfId="8319" builtinId="8" hidden="1"/>
    <cellStyle name="Hyperlink" xfId="8321" builtinId="8" hidden="1"/>
    <cellStyle name="Hyperlink" xfId="8323" builtinId="8" hidden="1"/>
    <cellStyle name="Hyperlink" xfId="8325" builtinId="8" hidden="1"/>
    <cellStyle name="Hyperlink" xfId="8327" builtinId="8" hidden="1"/>
    <cellStyle name="Hyperlink" xfId="8329" builtinId="8" hidden="1"/>
    <cellStyle name="Hyperlink" xfId="8331" builtinId="8" hidden="1"/>
    <cellStyle name="Hyperlink" xfId="8333" builtinId="8" hidden="1"/>
    <cellStyle name="Hyperlink" xfId="8335" builtinId="8" hidden="1"/>
    <cellStyle name="Hyperlink" xfId="8337" builtinId="8" hidden="1"/>
    <cellStyle name="Hyperlink" xfId="8339" builtinId="8" hidden="1"/>
    <cellStyle name="Hyperlink" xfId="8341" builtinId="8" hidden="1"/>
    <cellStyle name="Hyperlink" xfId="8343" builtinId="8" hidden="1"/>
    <cellStyle name="Hyperlink" xfId="8345" builtinId="8" hidden="1"/>
    <cellStyle name="Hyperlink" xfId="8347" builtinId="8" hidden="1"/>
    <cellStyle name="Hyperlink" xfId="8349" builtinId="8" hidden="1"/>
    <cellStyle name="Hyperlink" xfId="8351" builtinId="8" hidden="1"/>
    <cellStyle name="Hyperlink" xfId="8353" builtinId="8" hidden="1"/>
    <cellStyle name="Hyperlink" xfId="8355" builtinId="8" hidden="1"/>
    <cellStyle name="Hyperlink" xfId="8357" builtinId="8" hidden="1"/>
    <cellStyle name="Hyperlink" xfId="8359" builtinId="8" hidden="1"/>
    <cellStyle name="Hyperlink" xfId="8361" builtinId="8" hidden="1"/>
    <cellStyle name="Hyperlink" xfId="8363" builtinId="8" hidden="1"/>
    <cellStyle name="Hyperlink" xfId="8365" builtinId="8" hidden="1"/>
    <cellStyle name="Hyperlink" xfId="8367" builtinId="8" hidden="1"/>
    <cellStyle name="Hyperlink" xfId="8369" builtinId="8" hidden="1"/>
    <cellStyle name="Hyperlink" xfId="8371" builtinId="8" hidden="1"/>
    <cellStyle name="Hyperlink" xfId="8373" builtinId="8" hidden="1"/>
    <cellStyle name="Hyperlink" xfId="8375" builtinId="8" hidden="1"/>
    <cellStyle name="Hyperlink" xfId="8377" builtinId="8" hidden="1"/>
    <cellStyle name="Hyperlink" xfId="8379" builtinId="8" hidden="1"/>
    <cellStyle name="Hyperlink" xfId="8381" builtinId="8" hidden="1"/>
    <cellStyle name="Hyperlink" xfId="8383" builtinId="8" hidden="1"/>
    <cellStyle name="Hyperlink" xfId="8385" builtinId="8" hidden="1"/>
    <cellStyle name="Hyperlink" xfId="8387" builtinId="8" hidden="1"/>
    <cellStyle name="Hyperlink" xfId="8389" builtinId="8" hidden="1"/>
    <cellStyle name="Hyperlink" xfId="8391" builtinId="8" hidden="1"/>
    <cellStyle name="Hyperlink" xfId="8393" builtinId="8" hidden="1"/>
    <cellStyle name="Hyperlink" xfId="8395" builtinId="8" hidden="1"/>
    <cellStyle name="Hyperlink" xfId="8397" builtinId="8" hidden="1"/>
    <cellStyle name="Hyperlink" xfId="8399" builtinId="8" hidden="1"/>
    <cellStyle name="Hyperlink" xfId="8401" builtinId="8" hidden="1"/>
    <cellStyle name="Hyperlink" xfId="8403" builtinId="8" hidden="1"/>
    <cellStyle name="Hyperlink" xfId="8405" builtinId="8" hidden="1"/>
    <cellStyle name="Hyperlink" xfId="8407" builtinId="8" hidden="1"/>
    <cellStyle name="Hyperlink" xfId="8409" builtinId="8" hidden="1"/>
    <cellStyle name="Hyperlink" xfId="8411" builtinId="8" hidden="1"/>
    <cellStyle name="Hyperlink" xfId="8413" builtinId="8" hidden="1"/>
    <cellStyle name="Hyperlink" xfId="8415" builtinId="8" hidden="1"/>
    <cellStyle name="Hyperlink" xfId="8417" builtinId="8" hidden="1"/>
    <cellStyle name="Hyperlink" xfId="8419" builtinId="8" hidden="1"/>
    <cellStyle name="Hyperlink" xfId="8421" builtinId="8" hidden="1"/>
    <cellStyle name="Hyperlink" xfId="8423" builtinId="8" hidden="1"/>
    <cellStyle name="Hyperlink" xfId="8425" builtinId="8" hidden="1"/>
    <cellStyle name="Hyperlink" xfId="8427" builtinId="8" hidden="1"/>
    <cellStyle name="Hyperlink" xfId="8429" builtinId="8" hidden="1"/>
    <cellStyle name="Hyperlink" xfId="8431" builtinId="8" hidden="1"/>
    <cellStyle name="Hyperlink" xfId="8433" builtinId="8" hidden="1"/>
    <cellStyle name="Hyperlink" xfId="8435" builtinId="8" hidden="1"/>
    <cellStyle name="Hyperlink" xfId="8437" builtinId="8" hidden="1"/>
    <cellStyle name="Hyperlink" xfId="8439" builtinId="8" hidden="1"/>
    <cellStyle name="Hyperlink" xfId="8441" builtinId="8" hidden="1"/>
    <cellStyle name="Hyperlink" xfId="8443" builtinId="8" hidden="1"/>
    <cellStyle name="Hyperlink" xfId="8445" builtinId="8" hidden="1"/>
    <cellStyle name="Hyperlink" xfId="8447" builtinId="8" hidden="1"/>
    <cellStyle name="Hyperlink" xfId="8449" builtinId="8" hidden="1"/>
    <cellStyle name="Hyperlink" xfId="8451" builtinId="8" hidden="1"/>
    <cellStyle name="Hyperlink" xfId="8453" builtinId="8" hidden="1"/>
    <cellStyle name="Hyperlink" xfId="8455" builtinId="8" hidden="1"/>
    <cellStyle name="Hyperlink" xfId="8457" builtinId="8" hidden="1"/>
    <cellStyle name="Hyperlink" xfId="8459" builtinId="8" hidden="1"/>
    <cellStyle name="Hyperlink" xfId="8461" builtinId="8" hidden="1"/>
    <cellStyle name="Hyperlink" xfId="8463" builtinId="8" hidden="1"/>
    <cellStyle name="Hyperlink" xfId="8465" builtinId="8" hidden="1"/>
    <cellStyle name="Hyperlink" xfId="8467" builtinId="8" hidden="1"/>
    <cellStyle name="Hyperlink" xfId="8469" builtinId="8" hidden="1"/>
    <cellStyle name="Hyperlink" xfId="8471" builtinId="8" hidden="1"/>
    <cellStyle name="Hyperlink" xfId="8473" builtinId="8" hidden="1"/>
    <cellStyle name="Hyperlink" xfId="8475" builtinId="8" hidden="1"/>
    <cellStyle name="Hyperlink" xfId="8477" builtinId="8" hidden="1"/>
    <cellStyle name="Hyperlink" xfId="8479" builtinId="8" hidden="1"/>
    <cellStyle name="Hyperlink" xfId="8481" builtinId="8" hidden="1"/>
    <cellStyle name="Hyperlink" xfId="8483" builtinId="8" hidden="1"/>
    <cellStyle name="Hyperlink" xfId="8485" builtinId="8" hidden="1"/>
    <cellStyle name="Hyperlink" xfId="8487" builtinId="8" hidden="1"/>
    <cellStyle name="Hyperlink" xfId="8489" builtinId="8" hidden="1"/>
    <cellStyle name="Hyperlink" xfId="8491" builtinId="8" hidden="1"/>
    <cellStyle name="Hyperlink" xfId="8493" builtinId="8" hidden="1"/>
    <cellStyle name="Hyperlink" xfId="8495" builtinId="8" hidden="1"/>
    <cellStyle name="Hyperlink" xfId="8497" builtinId="8" hidden="1"/>
    <cellStyle name="Hyperlink" xfId="8499" builtinId="8" hidden="1"/>
    <cellStyle name="Hyperlink" xfId="8501" builtinId="8" hidden="1"/>
    <cellStyle name="Hyperlink" xfId="8503" builtinId="8" hidden="1"/>
    <cellStyle name="Hyperlink" xfId="8507" builtinId="8" hidden="1"/>
    <cellStyle name="Hyperlink" xfId="8509" builtinId="8" hidden="1"/>
    <cellStyle name="Hyperlink" xfId="8511" builtinId="8" hidden="1"/>
    <cellStyle name="Hyperlink" xfId="8513" builtinId="8" hidden="1"/>
    <cellStyle name="Hyperlink" xfId="8515" builtinId="8" hidden="1"/>
    <cellStyle name="Hyperlink" xfId="8517" builtinId="8" hidden="1"/>
    <cellStyle name="Hyperlink" xfId="8519" builtinId="8" hidden="1"/>
    <cellStyle name="Hyperlink" xfId="8521" builtinId="8" hidden="1"/>
    <cellStyle name="Hyperlink" xfId="8523" builtinId="8" hidden="1"/>
    <cellStyle name="Hyperlink" xfId="8525" builtinId="8" hidden="1"/>
    <cellStyle name="Hyperlink" xfId="8527" builtinId="8" hidden="1"/>
    <cellStyle name="Hyperlink" xfId="8529" builtinId="8" hidden="1"/>
    <cellStyle name="Hyperlink" xfId="8531" builtinId="8" hidden="1"/>
    <cellStyle name="Hyperlink" xfId="8533" builtinId="8" hidden="1"/>
    <cellStyle name="Hyperlink" xfId="8535" builtinId="8" hidden="1"/>
    <cellStyle name="Hyperlink" xfId="8537" builtinId="8" hidden="1"/>
    <cellStyle name="Hyperlink" xfId="8539" builtinId="8" hidden="1"/>
    <cellStyle name="Hyperlink" xfId="8541" builtinId="8" hidden="1"/>
    <cellStyle name="Hyperlink" xfId="8543" builtinId="8" hidden="1"/>
    <cellStyle name="Hyperlink" xfId="8545" builtinId="8" hidden="1"/>
    <cellStyle name="Hyperlink" xfId="8547" builtinId="8" hidden="1"/>
    <cellStyle name="Hyperlink" xfId="8549" builtinId="8" hidden="1"/>
    <cellStyle name="Hyperlink" xfId="8551" builtinId="8" hidden="1"/>
    <cellStyle name="Hyperlink" xfId="8553" builtinId="8" hidden="1"/>
    <cellStyle name="Hyperlink" xfId="8555" builtinId="8" hidden="1"/>
    <cellStyle name="Hyperlink" xfId="8557" builtinId="8" hidden="1"/>
    <cellStyle name="Hyperlink" xfId="8559" builtinId="8" hidden="1"/>
    <cellStyle name="Hyperlink" xfId="8561" builtinId="8" hidden="1"/>
    <cellStyle name="Hyperlink" xfId="8563" builtinId="8" hidden="1"/>
    <cellStyle name="Hyperlink" xfId="8565" builtinId="8" hidden="1"/>
    <cellStyle name="Hyperlink" xfId="8567" builtinId="8" hidden="1"/>
    <cellStyle name="Hyperlink" xfId="8569" builtinId="8" hidden="1"/>
    <cellStyle name="Hyperlink" xfId="8571" builtinId="8" hidden="1"/>
    <cellStyle name="Hyperlink" xfId="8573" builtinId="8" hidden="1"/>
    <cellStyle name="Hyperlink" xfId="8575" builtinId="8" hidden="1"/>
    <cellStyle name="Hyperlink" xfId="8577" builtinId="8" hidden="1"/>
    <cellStyle name="Hyperlink" xfId="8579" builtinId="8" hidden="1"/>
    <cellStyle name="Hyperlink" xfId="8581" builtinId="8" hidden="1"/>
    <cellStyle name="Hyperlink" xfId="8583" builtinId="8" hidden="1"/>
    <cellStyle name="Hyperlink" xfId="8585" builtinId="8" hidden="1"/>
    <cellStyle name="Hyperlink" xfId="8587" builtinId="8" hidden="1"/>
    <cellStyle name="Hyperlink" xfId="8589" builtinId="8" hidden="1"/>
    <cellStyle name="Hyperlink" xfId="8591" builtinId="8" hidden="1"/>
    <cellStyle name="Hyperlink" xfId="8593" builtinId="8" hidden="1"/>
    <cellStyle name="Hyperlink" xfId="8595" builtinId="8" hidden="1"/>
    <cellStyle name="Hyperlink" xfId="8597" builtinId="8" hidden="1"/>
    <cellStyle name="Hyperlink" xfId="8599" builtinId="8" hidden="1"/>
    <cellStyle name="Hyperlink" xfId="8601" builtinId="8" hidden="1"/>
    <cellStyle name="Hyperlink" xfId="8603" builtinId="8" hidden="1"/>
    <cellStyle name="Hyperlink" xfId="8605" builtinId="8" hidden="1"/>
    <cellStyle name="Hyperlink" xfId="8607" builtinId="8" hidden="1"/>
    <cellStyle name="Hyperlink" xfId="8609" builtinId="8" hidden="1"/>
    <cellStyle name="Hyperlink" xfId="8611" builtinId="8" hidden="1"/>
    <cellStyle name="Hyperlink" xfId="8614" builtinId="8" hidden="1"/>
    <cellStyle name="Hyperlink" xfId="8616" builtinId="8" hidden="1"/>
    <cellStyle name="Hyperlink" xfId="8618" builtinId="8" hidden="1"/>
    <cellStyle name="Hyperlink" xfId="8620" builtinId="8" hidden="1"/>
    <cellStyle name="Hyperlink" xfId="8622" builtinId="8" hidden="1"/>
    <cellStyle name="Hyperlink" xfId="8624" builtinId="8" hidden="1"/>
    <cellStyle name="Hyperlink" xfId="8626" builtinId="8" hidden="1"/>
    <cellStyle name="Hyperlink" xfId="8628" builtinId="8" hidden="1"/>
    <cellStyle name="Hyperlink" xfId="8630" builtinId="8" hidden="1"/>
    <cellStyle name="Hyperlink" xfId="8632" builtinId="8" hidden="1"/>
    <cellStyle name="Hyperlink" xfId="8634" builtinId="8" hidden="1"/>
    <cellStyle name="Hyperlink" xfId="8636" builtinId="8" hidden="1"/>
    <cellStyle name="Hyperlink" xfId="8638" builtinId="8" hidden="1"/>
    <cellStyle name="Hyperlink" xfId="8640" builtinId="8" hidden="1"/>
    <cellStyle name="Hyperlink" xfId="8642" builtinId="8" hidden="1"/>
    <cellStyle name="Hyperlink" xfId="8644" builtinId="8" hidden="1"/>
    <cellStyle name="Hyperlink" xfId="8646" builtinId="8" hidden="1"/>
    <cellStyle name="Hyperlink" xfId="8648" builtinId="8" hidden="1"/>
    <cellStyle name="Hyperlink" xfId="8650" builtinId="8" hidden="1"/>
    <cellStyle name="Hyperlink" xfId="8652" builtinId="8" hidden="1"/>
    <cellStyle name="Hyperlink" xfId="8654" builtinId="8" hidden="1"/>
    <cellStyle name="Hyperlink" xfId="8656" builtinId="8" hidden="1"/>
    <cellStyle name="Hyperlink" xfId="8658" builtinId="8" hidden="1"/>
    <cellStyle name="Hyperlink" xfId="8660" builtinId="8" hidden="1"/>
    <cellStyle name="Hyperlink" xfId="8662" builtinId="8" hidden="1"/>
    <cellStyle name="Hyperlink" xfId="8664" builtinId="8" hidden="1"/>
    <cellStyle name="Hyperlink" xfId="8666" builtinId="8" hidden="1"/>
    <cellStyle name="Hyperlink" xfId="8668" builtinId="8" hidden="1"/>
    <cellStyle name="Hyperlink" xfId="8670" builtinId="8" hidden="1"/>
    <cellStyle name="Hyperlink" xfId="8672" builtinId="8" hidden="1"/>
    <cellStyle name="Hyperlink" xfId="8674" builtinId="8" hidden="1"/>
    <cellStyle name="Hyperlink" xfId="8676" builtinId="8" hidden="1"/>
    <cellStyle name="Hyperlink" xfId="8678" builtinId="8" hidden="1"/>
    <cellStyle name="Hyperlink" xfId="8680" builtinId="8" hidden="1"/>
    <cellStyle name="Hyperlink" xfId="8682" builtinId="8" hidden="1"/>
    <cellStyle name="Hyperlink" xfId="8849" builtinId="8" hidden="1"/>
    <cellStyle name="Hyperlink" xfId="8851" builtinId="8" hidden="1"/>
    <cellStyle name="Hyperlink" xfId="8853" builtinId="8" hidden="1"/>
    <cellStyle name="Hyperlink" xfId="8855" builtinId="8" hidden="1"/>
    <cellStyle name="Hyperlink" xfId="8857" builtinId="8" hidden="1"/>
    <cellStyle name="Hyperlink" xfId="8859" builtinId="8" hidden="1"/>
    <cellStyle name="Hyperlink" xfId="8861" builtinId="8" hidden="1"/>
    <cellStyle name="Hyperlink" xfId="8863" builtinId="8" hidden="1"/>
    <cellStyle name="Hyperlink" xfId="8865" builtinId="8" hidden="1"/>
    <cellStyle name="Hyperlink" xfId="8867" builtinId="8" hidden="1"/>
    <cellStyle name="Hyperlink" xfId="8869" builtinId="8" hidden="1"/>
    <cellStyle name="Hyperlink" xfId="8871" builtinId="8" hidden="1"/>
    <cellStyle name="Hyperlink" xfId="8873" builtinId="8" hidden="1"/>
    <cellStyle name="Hyperlink" xfId="8875" builtinId="8" hidden="1"/>
    <cellStyle name="Hyperlink" xfId="8877" builtinId="8" hidden="1"/>
    <cellStyle name="Hyperlink" xfId="8879" builtinId="8" hidden="1"/>
    <cellStyle name="Hyperlink" xfId="8881" builtinId="8" hidden="1"/>
    <cellStyle name="Hyperlink" xfId="8883" builtinId="8" hidden="1"/>
    <cellStyle name="Hyperlink" xfId="8885" builtinId="8" hidden="1"/>
    <cellStyle name="Hyperlink" xfId="8887" builtinId="8" hidden="1"/>
    <cellStyle name="Hyperlink" xfId="8889" builtinId="8" hidden="1"/>
    <cellStyle name="Hyperlink" xfId="8891" builtinId="8" hidden="1"/>
    <cellStyle name="Hyperlink" xfId="8893" builtinId="8" hidden="1"/>
    <cellStyle name="Hyperlink" xfId="8895" builtinId="8" hidden="1"/>
    <cellStyle name="Hyperlink" xfId="8897" builtinId="8" hidden="1"/>
    <cellStyle name="Hyperlink" xfId="8899" builtinId="8" hidden="1"/>
    <cellStyle name="Hyperlink" xfId="8901" builtinId="8" hidden="1"/>
    <cellStyle name="Hyperlink" xfId="8903" builtinId="8" hidden="1"/>
    <cellStyle name="Hyperlink" xfId="8905" builtinId="8" hidden="1"/>
    <cellStyle name="Hyperlink" xfId="8907" builtinId="8" hidden="1"/>
    <cellStyle name="Hyperlink" xfId="8909" builtinId="8" hidden="1"/>
    <cellStyle name="Hyperlink" xfId="8911" builtinId="8" hidden="1"/>
    <cellStyle name="Hyperlink" xfId="8913" builtinId="8" hidden="1"/>
    <cellStyle name="Hyperlink" xfId="8915" builtinId="8" hidden="1"/>
    <cellStyle name="Hyperlink" xfId="8917" builtinId="8" hidden="1"/>
    <cellStyle name="Hyperlink" xfId="8919" builtinId="8" hidden="1"/>
    <cellStyle name="Hyperlink" xfId="8921" builtinId="8" hidden="1"/>
    <cellStyle name="Hyperlink" xfId="8923" builtinId="8" hidden="1"/>
    <cellStyle name="Hyperlink" xfId="8925" builtinId="8" hidden="1"/>
    <cellStyle name="Hyperlink" xfId="8927" builtinId="8" hidden="1"/>
    <cellStyle name="Hyperlink" xfId="8929" builtinId="8" hidden="1"/>
    <cellStyle name="Hyperlink" xfId="8931" builtinId="8" hidden="1"/>
    <cellStyle name="Hyperlink" xfId="8933" builtinId="8" hidden="1"/>
    <cellStyle name="Hyperlink" xfId="8935" builtinId="8" hidden="1"/>
    <cellStyle name="Hyperlink" xfId="8937" builtinId="8" hidden="1"/>
    <cellStyle name="Hyperlink" xfId="8939" builtinId="8" hidden="1"/>
    <cellStyle name="Hyperlink" xfId="8941" builtinId="8" hidden="1"/>
    <cellStyle name="Hyperlink" xfId="8943" builtinId="8" hidden="1"/>
    <cellStyle name="Hyperlink" xfId="8945" builtinId="8" hidden="1"/>
    <cellStyle name="Hyperlink" xfId="8947" builtinId="8" hidden="1"/>
    <cellStyle name="Hyperlink" xfId="8949" builtinId="8" hidden="1"/>
    <cellStyle name="Hyperlink" xfId="8951" builtinId="8" hidden="1"/>
    <cellStyle name="Hyperlink" xfId="8953" builtinId="8" hidden="1"/>
    <cellStyle name="Hyperlink" xfId="8955" builtinId="8" hidden="1"/>
    <cellStyle name="Hyperlink" xfId="8957" builtinId="8" hidden="1"/>
    <cellStyle name="Hyperlink" xfId="8959" builtinId="8" hidden="1"/>
    <cellStyle name="Hyperlink" xfId="8961" builtinId="8" hidden="1"/>
    <cellStyle name="Hyperlink" xfId="8963" builtinId="8" hidden="1"/>
    <cellStyle name="Hyperlink" xfId="8965" builtinId="8" hidden="1"/>
    <cellStyle name="Hyperlink" xfId="8967" builtinId="8" hidden="1"/>
    <cellStyle name="Hyperlink" xfId="8969" builtinId="8" hidden="1"/>
    <cellStyle name="Hyperlink" xfId="8971" builtinId="8" hidden="1"/>
    <cellStyle name="Hyperlink" xfId="8973" builtinId="8" hidden="1"/>
    <cellStyle name="Hyperlink" xfId="8975" builtinId="8" hidden="1"/>
    <cellStyle name="Hyperlink" xfId="8977" builtinId="8" hidden="1"/>
    <cellStyle name="Hyperlink" xfId="8979" builtinId="8" hidden="1"/>
    <cellStyle name="Hyperlink" xfId="8981" builtinId="8" hidden="1"/>
    <cellStyle name="Hyperlink" xfId="8983" builtinId="8" hidden="1"/>
    <cellStyle name="Hyperlink" xfId="8985" builtinId="8" hidden="1"/>
    <cellStyle name="Hyperlink" xfId="8987" builtinId="8" hidden="1"/>
    <cellStyle name="Hyperlink" xfId="8989" builtinId="8" hidden="1"/>
    <cellStyle name="Hyperlink" xfId="8991" builtinId="8" hidden="1"/>
    <cellStyle name="Hyperlink" xfId="8993" builtinId="8" hidden="1"/>
    <cellStyle name="Hyperlink" xfId="8995" builtinId="8" hidden="1"/>
    <cellStyle name="Hyperlink" xfId="8997" builtinId="8" hidden="1"/>
    <cellStyle name="Hyperlink" xfId="8999" builtinId="8" hidden="1"/>
    <cellStyle name="Hyperlink" xfId="9001" builtinId="8" hidden="1"/>
    <cellStyle name="Hyperlink" xfId="9003" builtinId="8" hidden="1"/>
    <cellStyle name="Hyperlink" xfId="9005" builtinId="8" hidden="1"/>
    <cellStyle name="Hyperlink" xfId="9007" builtinId="8" hidden="1"/>
    <cellStyle name="Hyperlink" xfId="9009" builtinId="8" hidden="1"/>
    <cellStyle name="Hyperlink" xfId="9011" builtinId="8" hidden="1"/>
    <cellStyle name="Hyperlink" xfId="9013" builtinId="8" hidden="1"/>
    <cellStyle name="Hyperlink" xfId="9015" builtinId="8" hidden="1"/>
    <cellStyle name="Hyperlink" xfId="9017" builtinId="8" hidden="1"/>
    <cellStyle name="Hyperlink" xfId="9019" builtinId="8" hidden="1"/>
    <cellStyle name="Hyperlink" xfId="9021" builtinId="8" hidden="1"/>
    <cellStyle name="Hyperlink" xfId="9023" builtinId="8" hidden="1"/>
    <cellStyle name="Hyperlink" xfId="9025" builtinId="8" hidden="1"/>
    <cellStyle name="Hyperlink" xfId="9027" builtinId="8" hidden="1"/>
    <cellStyle name="Hyperlink" xfId="9029" builtinId="8" hidden="1"/>
    <cellStyle name="Hyperlink" xfId="9031" builtinId="8" hidden="1"/>
    <cellStyle name="Hyperlink" xfId="9033" builtinId="8" hidden="1"/>
    <cellStyle name="Hyperlink" xfId="9035" builtinId="8" hidden="1"/>
    <cellStyle name="Hyperlink" xfId="9037" builtinId="8" hidden="1"/>
    <cellStyle name="Hyperlink" xfId="9039" builtinId="8" hidden="1"/>
    <cellStyle name="Hyperlink" xfId="9041" builtinId="8" hidden="1"/>
    <cellStyle name="Hyperlink" xfId="9043" builtinId="8" hidden="1"/>
    <cellStyle name="Hyperlink" xfId="9045" builtinId="8" hidden="1"/>
    <cellStyle name="Hyperlink" xfId="9047" builtinId="8" hidden="1"/>
    <cellStyle name="Hyperlink" xfId="9049" builtinId="8" hidden="1"/>
    <cellStyle name="Hyperlink" xfId="9051" builtinId="8" hidden="1"/>
    <cellStyle name="Hyperlink" xfId="9053" builtinId="8" hidden="1"/>
    <cellStyle name="Hyperlink" xfId="9055" builtinId="8" hidden="1"/>
    <cellStyle name="Hyperlink" xfId="9057" builtinId="8" hidden="1"/>
    <cellStyle name="Hyperlink" xfId="9059" builtinId="8" hidden="1"/>
    <cellStyle name="Hyperlink" xfId="9061" builtinId="8" hidden="1"/>
    <cellStyle name="Hyperlink" xfId="9063" builtinId="8" hidden="1"/>
    <cellStyle name="Hyperlink" xfId="9065" builtinId="8" hidden="1"/>
    <cellStyle name="Hyperlink" xfId="9067" builtinId="8" hidden="1"/>
    <cellStyle name="Hyperlink" xfId="9069" builtinId="8" hidden="1"/>
    <cellStyle name="Hyperlink" xfId="9071" builtinId="8" hidden="1"/>
    <cellStyle name="Hyperlink" xfId="9073" builtinId="8" hidden="1"/>
    <cellStyle name="Hyperlink" xfId="9075" builtinId="8" hidden="1"/>
    <cellStyle name="Hyperlink" xfId="9077" builtinId="8" hidden="1"/>
    <cellStyle name="Hyperlink" xfId="9079" builtinId="8" hidden="1"/>
    <cellStyle name="Hyperlink" xfId="9081" builtinId="8" hidden="1"/>
    <cellStyle name="Hyperlink" xfId="9083" builtinId="8" hidden="1"/>
    <cellStyle name="Hyperlink" xfId="9085" builtinId="8" hidden="1"/>
    <cellStyle name="Hyperlink" xfId="9087" builtinId="8" hidden="1"/>
    <cellStyle name="Hyperlink" xfId="9089" builtinId="8" hidden="1"/>
    <cellStyle name="Hyperlink" xfId="9091" builtinId="8" hidden="1"/>
    <cellStyle name="Hyperlink" xfId="9093" builtinId="8" hidden="1"/>
    <cellStyle name="Hyperlink" xfId="9095" builtinId="8" hidden="1"/>
    <cellStyle name="Hyperlink" xfId="9097" builtinId="8" hidden="1"/>
    <cellStyle name="Hyperlink" xfId="9099" builtinId="8" hidden="1"/>
    <cellStyle name="Hyperlink" xfId="9101" builtinId="8" hidden="1"/>
    <cellStyle name="Hyperlink" xfId="9103" builtinId="8" hidden="1"/>
    <cellStyle name="Hyperlink" xfId="9105" builtinId="8" hidden="1"/>
    <cellStyle name="Hyperlink" xfId="9107" builtinId="8" hidden="1"/>
    <cellStyle name="Hyperlink" xfId="9109" builtinId="8" hidden="1"/>
    <cellStyle name="Hyperlink" xfId="9111" builtinId="8" hidden="1"/>
    <cellStyle name="Hyperlink" xfId="9113" builtinId="8" hidden="1"/>
    <cellStyle name="Hyperlink" xfId="9115" builtinId="8" hidden="1"/>
    <cellStyle name="Hyperlink" xfId="9117" builtinId="8" hidden="1"/>
    <cellStyle name="Hyperlink" xfId="9119" builtinId="8" hidden="1"/>
    <cellStyle name="Hyperlink" xfId="9121" builtinId="8" hidden="1"/>
    <cellStyle name="Hyperlink" xfId="9123" builtinId="8" hidden="1"/>
    <cellStyle name="Hyperlink" xfId="9125" builtinId="8" hidden="1"/>
    <cellStyle name="Hyperlink" xfId="9127" builtinId="8" hidden="1"/>
    <cellStyle name="Hyperlink" xfId="9129" builtinId="8" hidden="1"/>
    <cellStyle name="Hyperlink" xfId="9131" builtinId="8" hidden="1"/>
    <cellStyle name="Hyperlink" xfId="9133" builtinId="8" hidden="1"/>
    <cellStyle name="Hyperlink" xfId="9135" builtinId="8" hidden="1"/>
    <cellStyle name="Hyperlink" xfId="9137" builtinId="8" hidden="1"/>
    <cellStyle name="Hyperlink" xfId="9139" builtinId="8" hidden="1"/>
    <cellStyle name="Hyperlink" xfId="9141" builtinId="8" hidden="1"/>
    <cellStyle name="Hyperlink" xfId="9143" builtinId="8" hidden="1"/>
    <cellStyle name="Hyperlink" xfId="9145" builtinId="8" hidden="1"/>
    <cellStyle name="Hyperlink" xfId="9147" builtinId="8" hidden="1"/>
    <cellStyle name="Hyperlink" xfId="9149" builtinId="8" hidden="1"/>
    <cellStyle name="Hyperlink" xfId="9151" builtinId="8" hidden="1"/>
    <cellStyle name="Hyperlink" xfId="9153" builtinId="8" hidden="1"/>
    <cellStyle name="Hyperlink" xfId="9155" builtinId="8" hidden="1"/>
    <cellStyle name="Hyperlink" xfId="9157" builtinId="8" hidden="1"/>
    <cellStyle name="Hyperlink" xfId="9159" builtinId="8" hidden="1"/>
    <cellStyle name="Hyperlink" xfId="9161" builtinId="8" hidden="1"/>
    <cellStyle name="Hyperlink" xfId="9163" builtinId="8" hidden="1"/>
    <cellStyle name="Hyperlink" xfId="9165" builtinId="8" hidden="1"/>
    <cellStyle name="Hyperlink" xfId="9167" builtinId="8" hidden="1"/>
    <cellStyle name="Hyperlink" xfId="9169" builtinId="8" hidden="1"/>
    <cellStyle name="Hyperlink" xfId="9171" builtinId="8" hidden="1"/>
    <cellStyle name="Hyperlink" xfId="9173" builtinId="8" hidden="1"/>
    <cellStyle name="Hyperlink" xfId="9175" builtinId="8" hidden="1"/>
    <cellStyle name="Hyperlink" xfId="9177" builtinId="8" hidden="1"/>
    <cellStyle name="Hyperlink" xfId="9179" builtinId="8" hidden="1"/>
    <cellStyle name="Hyperlink" xfId="9181" builtinId="8" hidden="1"/>
    <cellStyle name="Hyperlink" xfId="9183" builtinId="8" hidden="1"/>
    <cellStyle name="Hyperlink" xfId="9185" builtinId="8" hidden="1"/>
    <cellStyle name="Hyperlink" xfId="9187" builtinId="8" hidden="1"/>
    <cellStyle name="Hyperlink" xfId="9189" builtinId="8" hidden="1"/>
    <cellStyle name="Hyperlink" xfId="9191" builtinId="8" hidden="1"/>
    <cellStyle name="Hyperlink" xfId="9193" builtinId="8" hidden="1"/>
    <cellStyle name="Hyperlink" xfId="9195" builtinId="8" hidden="1"/>
    <cellStyle name="Hyperlink" xfId="9197" builtinId="8" hidden="1"/>
    <cellStyle name="Hyperlink" xfId="9199" builtinId="8" hidden="1"/>
    <cellStyle name="Hyperlink" xfId="9201" builtinId="8" hidden="1"/>
    <cellStyle name="Hyperlink" xfId="9203" builtinId="8" hidden="1"/>
    <cellStyle name="Hyperlink" xfId="9205" builtinId="8" hidden="1"/>
    <cellStyle name="Hyperlink" xfId="9207" builtinId="8" hidden="1"/>
    <cellStyle name="Hyperlink" xfId="9209" builtinId="8" hidden="1"/>
    <cellStyle name="Hyperlink" xfId="9211" builtinId="8" hidden="1"/>
    <cellStyle name="Hyperlink" xfId="9213" builtinId="8" hidden="1"/>
    <cellStyle name="Hyperlink" xfId="9215" builtinId="8" hidden="1"/>
    <cellStyle name="Hyperlink" xfId="9217" builtinId="8" hidden="1"/>
    <cellStyle name="Hyperlink" xfId="9219" builtinId="8" hidden="1"/>
    <cellStyle name="Hyperlink" xfId="9221" builtinId="8" hidden="1"/>
    <cellStyle name="Hyperlink" xfId="9223" builtinId="8" hidden="1"/>
    <cellStyle name="Hyperlink" xfId="9225" builtinId="8" hidden="1"/>
    <cellStyle name="Hyperlink" xfId="9227" builtinId="8" hidden="1"/>
    <cellStyle name="Hyperlink" xfId="9229" builtinId="8" hidden="1"/>
    <cellStyle name="Hyperlink" xfId="9231" builtinId="8" hidden="1"/>
    <cellStyle name="Hyperlink" xfId="9233" builtinId="8" hidden="1"/>
    <cellStyle name="Hyperlink" xfId="9235" builtinId="8" hidden="1"/>
    <cellStyle name="Hyperlink" xfId="9237" builtinId="8" hidden="1"/>
    <cellStyle name="Hyperlink" xfId="9239" builtinId="8" hidden="1"/>
    <cellStyle name="Hyperlink" xfId="9241" builtinId="8" hidden="1"/>
    <cellStyle name="Hyperlink" xfId="9243" builtinId="8" hidden="1"/>
    <cellStyle name="Hyperlink" xfId="9245" builtinId="8" hidden="1"/>
    <cellStyle name="Hyperlink" xfId="9247" builtinId="8" hidden="1"/>
    <cellStyle name="Hyperlink" xfId="9249" builtinId="8" hidden="1"/>
    <cellStyle name="Hyperlink" xfId="9251" builtinId="8" hidden="1"/>
    <cellStyle name="Hyperlink" xfId="9253" builtinId="8" hidden="1"/>
    <cellStyle name="Hyperlink" xfId="9255" builtinId="8" hidden="1"/>
    <cellStyle name="Hyperlink" xfId="9257" builtinId="8" hidden="1"/>
    <cellStyle name="Hyperlink" xfId="9259" builtinId="8" hidden="1"/>
    <cellStyle name="Hyperlink" xfId="9261" builtinId="8" hidden="1"/>
    <cellStyle name="Hyperlink" xfId="9263" builtinId="8" hidden="1"/>
    <cellStyle name="Hyperlink" xfId="9265" builtinId="8" hidden="1"/>
    <cellStyle name="Hyperlink" xfId="9267" builtinId="8" hidden="1"/>
    <cellStyle name="Hyperlink" xfId="9269" builtinId="8" hidden="1"/>
    <cellStyle name="Hyperlink" xfId="9271" builtinId="8" hidden="1"/>
    <cellStyle name="Hyperlink" xfId="9273" builtinId="8" hidden="1"/>
    <cellStyle name="Hyperlink" xfId="9275" builtinId="8" hidden="1"/>
    <cellStyle name="Hyperlink" xfId="9277" builtinId="8" hidden="1"/>
    <cellStyle name="Hyperlink" xfId="9279" builtinId="8" hidden="1"/>
    <cellStyle name="Hyperlink" xfId="9281" builtinId="8" hidden="1"/>
    <cellStyle name="Hyperlink" xfId="9283" builtinId="8" hidden="1"/>
    <cellStyle name="Hyperlink" xfId="9285" builtinId="8" hidden="1"/>
    <cellStyle name="Hyperlink" xfId="9287" builtinId="8" hidden="1"/>
    <cellStyle name="Hyperlink" xfId="9289" builtinId="8" hidden="1"/>
    <cellStyle name="Hyperlink" xfId="9291" builtinId="8" hidden="1"/>
    <cellStyle name="Hyperlink" xfId="9293" builtinId="8" hidden="1"/>
    <cellStyle name="Hyperlink" xfId="9295" builtinId="8" hidden="1"/>
    <cellStyle name="Hyperlink" xfId="9297" builtinId="8" hidden="1"/>
    <cellStyle name="Hyperlink" xfId="9299" builtinId="8" hidden="1"/>
    <cellStyle name="Hyperlink" xfId="9301" builtinId="8" hidden="1"/>
    <cellStyle name="Hyperlink" xfId="9303" builtinId="8" hidden="1"/>
    <cellStyle name="Hyperlink" xfId="9305" builtinId="8" hidden="1"/>
    <cellStyle name="Hyperlink" xfId="9307" builtinId="8" hidden="1"/>
    <cellStyle name="Hyperlink" xfId="9309" builtinId="8" hidden="1"/>
    <cellStyle name="Hyperlink" xfId="9311" builtinId="8" hidden="1"/>
    <cellStyle name="Hyperlink" xfId="9313" builtinId="8" hidden="1"/>
    <cellStyle name="Hyperlink" xfId="9315" builtinId="8" hidden="1"/>
    <cellStyle name="Hyperlink" xfId="9317" builtinId="8" hidden="1"/>
    <cellStyle name="Hyperlink" xfId="9319" builtinId="8" hidden="1"/>
    <cellStyle name="Hyperlink" xfId="9321" builtinId="8" hidden="1"/>
    <cellStyle name="Hyperlink" xfId="9323" builtinId="8" hidden="1"/>
    <cellStyle name="Hyperlink" xfId="9325" builtinId="8" hidden="1"/>
    <cellStyle name="Hyperlink" xfId="9327" builtinId="8" hidden="1"/>
    <cellStyle name="Hyperlink" xfId="9329" builtinId="8" hidden="1"/>
    <cellStyle name="Hyperlink" xfId="9331" builtinId="8" hidden="1"/>
    <cellStyle name="Hyperlink" xfId="9333" builtinId="8" hidden="1"/>
    <cellStyle name="Hyperlink" xfId="9335" builtinId="8" hidden="1"/>
    <cellStyle name="Hyperlink" xfId="9337" builtinId="8" hidden="1"/>
    <cellStyle name="Hyperlink" xfId="9339" builtinId="8" hidden="1"/>
    <cellStyle name="Hyperlink" xfId="9341" builtinId="8" hidden="1"/>
    <cellStyle name="Hyperlink" xfId="9343" builtinId="8" hidden="1"/>
    <cellStyle name="Hyperlink" xfId="9345" builtinId="8" hidden="1"/>
    <cellStyle name="Hyperlink" xfId="9347" builtinId="8" hidden="1"/>
    <cellStyle name="Hyperlink" xfId="9349" builtinId="8" hidden="1"/>
    <cellStyle name="Hyperlink" xfId="9351" builtinId="8" hidden="1"/>
    <cellStyle name="Hyperlink" xfId="9353" builtinId="8" hidden="1"/>
    <cellStyle name="Hyperlink" xfId="9355" builtinId="8" hidden="1"/>
    <cellStyle name="Hyperlink" xfId="9357" builtinId="8" hidden="1"/>
    <cellStyle name="Hyperlink" xfId="9359" builtinId="8" hidden="1"/>
    <cellStyle name="Hyperlink" xfId="9361" builtinId="8" hidden="1"/>
    <cellStyle name="Hyperlink" xfId="9363" builtinId="8" hidden="1"/>
    <cellStyle name="Hyperlink" xfId="9365" builtinId="8" hidden="1"/>
    <cellStyle name="Hyperlink" xfId="9367" builtinId="8" hidden="1"/>
    <cellStyle name="Hyperlink" xfId="9369" builtinId="8" hidden="1"/>
    <cellStyle name="Hyperlink" xfId="9371" builtinId="8" hidden="1"/>
    <cellStyle name="Hyperlink" xfId="9373" builtinId="8" hidden="1"/>
    <cellStyle name="Hyperlink" xfId="9375" builtinId="8" hidden="1"/>
    <cellStyle name="Hyperlink" xfId="9377" builtinId="8" hidden="1"/>
    <cellStyle name="Hyperlink" xfId="9379" builtinId="8" hidden="1"/>
    <cellStyle name="Hyperlink" xfId="9381" builtinId="8" hidden="1"/>
    <cellStyle name="Hyperlink" xfId="9383" builtinId="8" hidden="1"/>
    <cellStyle name="Hyperlink" xfId="9385" builtinId="8" hidden="1"/>
    <cellStyle name="Hyperlink" xfId="9387" builtinId="8" hidden="1"/>
    <cellStyle name="Hyperlink" xfId="9389" builtinId="8" hidden="1"/>
    <cellStyle name="Hyperlink" xfId="9391" builtinId="8" hidden="1"/>
    <cellStyle name="Hyperlink" xfId="9393" builtinId="8" hidden="1"/>
    <cellStyle name="Hyperlink" xfId="9395" builtinId="8" hidden="1"/>
    <cellStyle name="Hyperlink" xfId="9397" builtinId="8" hidden="1"/>
    <cellStyle name="Hyperlink" xfId="9399" builtinId="8" hidden="1"/>
    <cellStyle name="Hyperlink" xfId="9401" builtinId="8" hidden="1"/>
    <cellStyle name="Hyperlink" xfId="9403" builtinId="8" hidden="1"/>
    <cellStyle name="Hyperlink" xfId="9405" builtinId="8" hidden="1"/>
    <cellStyle name="Hyperlink" xfId="9407" builtinId="8" hidden="1"/>
    <cellStyle name="Hyperlink" xfId="9409" builtinId="8" hidden="1"/>
    <cellStyle name="Hyperlink" xfId="9411" builtinId="8" hidden="1"/>
    <cellStyle name="Hyperlink" xfId="9413" builtinId="8" hidden="1"/>
    <cellStyle name="Hyperlink" xfId="9415" builtinId="8" hidden="1"/>
    <cellStyle name="Hyperlink" xfId="9417" builtinId="8" hidden="1"/>
    <cellStyle name="Hyperlink" xfId="9419" builtinId="8" hidden="1"/>
    <cellStyle name="Hyperlink" xfId="9421" builtinId="8" hidden="1"/>
    <cellStyle name="Hyperlink" xfId="9423" builtinId="8" hidden="1"/>
    <cellStyle name="Hyperlink" xfId="9425" builtinId="8" hidden="1"/>
    <cellStyle name="Hyperlink" xfId="9427" builtinId="8" hidden="1"/>
    <cellStyle name="Hyperlink" xfId="9429" builtinId="8" hidden="1"/>
    <cellStyle name="Hyperlink" xfId="9431" builtinId="8" hidden="1"/>
    <cellStyle name="Hyperlink" xfId="9433" builtinId="8" hidden="1"/>
    <cellStyle name="Hyperlink" xfId="9435" builtinId="8" hidden="1"/>
    <cellStyle name="Hyperlink" xfId="9437" builtinId="8" hidden="1"/>
    <cellStyle name="Hyperlink" xfId="9439" builtinId="8" hidden="1"/>
    <cellStyle name="Hyperlink" xfId="9441" builtinId="8" hidden="1"/>
    <cellStyle name="Hyperlink" xfId="9443" builtinId="8" hidden="1"/>
    <cellStyle name="Hyperlink" xfId="9445" builtinId="8" hidden="1"/>
    <cellStyle name="Hyperlink" xfId="9447" builtinId="8" hidden="1"/>
    <cellStyle name="Hyperlink" xfId="9449" builtinId="8" hidden="1"/>
    <cellStyle name="Hyperlink" xfId="9451" builtinId="8" hidden="1"/>
    <cellStyle name="Hyperlink" xfId="9453" builtinId="8" hidden="1"/>
    <cellStyle name="Hyperlink" xfId="9455" builtinId="8" hidden="1"/>
    <cellStyle name="Hyperlink" xfId="9457" builtinId="8" hidden="1"/>
    <cellStyle name="Hyperlink" xfId="9459" builtinId="8" hidden="1"/>
    <cellStyle name="Hyperlink" xfId="9461" builtinId="8" hidden="1"/>
    <cellStyle name="Hyperlink" xfId="9463" builtinId="8" hidden="1"/>
    <cellStyle name="Hyperlink" xfId="9465" builtinId="8" hidden="1"/>
    <cellStyle name="Hyperlink" xfId="9467" builtinId="8" hidden="1"/>
    <cellStyle name="Hyperlink" xfId="9469" builtinId="8" hidden="1"/>
    <cellStyle name="Hyperlink" xfId="9471" builtinId="8" hidden="1"/>
    <cellStyle name="Hyperlink" xfId="9473" builtinId="8" hidden="1"/>
    <cellStyle name="Hyperlink" xfId="9475" builtinId="8" hidden="1"/>
    <cellStyle name="Hyperlink" xfId="9477" builtinId="8" hidden="1"/>
    <cellStyle name="Hyperlink" xfId="9479" builtinId="8" hidden="1"/>
    <cellStyle name="Hyperlink" xfId="9481" builtinId="8" hidden="1"/>
    <cellStyle name="Hyperlink" xfId="9483" builtinId="8" hidden="1"/>
    <cellStyle name="Hyperlink" xfId="9485" builtinId="8" hidden="1"/>
    <cellStyle name="Hyperlink" xfId="9487" builtinId="8" hidden="1"/>
    <cellStyle name="Hyperlink" xfId="9489" builtinId="8" hidden="1"/>
    <cellStyle name="Hyperlink" xfId="9493" builtinId="8" hidden="1"/>
    <cellStyle name="Hyperlink" xfId="9495" builtinId="8" hidden="1"/>
    <cellStyle name="Hyperlink" xfId="9497" builtinId="8" hidden="1"/>
    <cellStyle name="Hyperlink" xfId="9499" builtinId="8" hidden="1"/>
    <cellStyle name="Hyperlink" xfId="9501" builtinId="8" hidden="1"/>
    <cellStyle name="Hyperlink" xfId="9503" builtinId="8" hidden="1"/>
    <cellStyle name="Hyperlink" xfId="9505" builtinId="8" hidden="1"/>
    <cellStyle name="Hyperlink" xfId="9507" builtinId="8" hidden="1"/>
    <cellStyle name="Hyperlink" xfId="9509" builtinId="8" hidden="1"/>
    <cellStyle name="Hyperlink" xfId="9511" builtinId="8" hidden="1"/>
    <cellStyle name="Hyperlink" xfId="9513" builtinId="8" hidden="1"/>
    <cellStyle name="Hyperlink" xfId="9515" builtinId="8" hidden="1"/>
    <cellStyle name="Hyperlink" xfId="9517" builtinId="8" hidden="1"/>
    <cellStyle name="Hyperlink" xfId="9519" builtinId="8" hidden="1"/>
    <cellStyle name="Hyperlink" xfId="9521" builtinId="8" hidden="1"/>
    <cellStyle name="Hyperlink" xfId="9523" builtinId="8" hidden="1"/>
    <cellStyle name="Hyperlink" xfId="9525" builtinId="8" hidden="1"/>
    <cellStyle name="Hyperlink" xfId="9527" builtinId="8" hidden="1"/>
    <cellStyle name="Hyperlink" xfId="9529" builtinId="8" hidden="1"/>
    <cellStyle name="Hyperlink" xfId="9531" builtinId="8" hidden="1"/>
    <cellStyle name="Hyperlink" xfId="9533" builtinId="8" hidden="1"/>
    <cellStyle name="Hyperlink" xfId="9535" builtinId="8" hidden="1"/>
    <cellStyle name="Hyperlink" xfId="9537" builtinId="8" hidden="1"/>
    <cellStyle name="Hyperlink" xfId="9539" builtinId="8" hidden="1"/>
    <cellStyle name="Hyperlink" xfId="9541" builtinId="8" hidden="1"/>
    <cellStyle name="Hyperlink" xfId="9543" builtinId="8" hidden="1"/>
    <cellStyle name="Hyperlink" xfId="9545" builtinId="8" hidden="1"/>
    <cellStyle name="Hyperlink" xfId="9547" builtinId="8" hidden="1"/>
    <cellStyle name="Hyperlink" xfId="9549" builtinId="8" hidden="1"/>
    <cellStyle name="Hyperlink" xfId="9551" builtinId="8" hidden="1"/>
    <cellStyle name="Hyperlink" xfId="9553" builtinId="8" hidden="1"/>
    <cellStyle name="Hyperlink" xfId="9555" builtinId="8" hidden="1"/>
    <cellStyle name="Hyperlink" xfId="9557" builtinId="8" hidden="1"/>
    <cellStyle name="Hyperlink" xfId="9559" builtinId="8" hidden="1"/>
    <cellStyle name="Hyperlink" xfId="9561" builtinId="8" hidden="1"/>
    <cellStyle name="Hyperlink" xfId="9563" builtinId="8" hidden="1"/>
    <cellStyle name="Hyperlink" xfId="9565" builtinId="8" hidden="1"/>
    <cellStyle name="Hyperlink" xfId="9567" builtinId="8" hidden="1"/>
    <cellStyle name="Hyperlink" xfId="9569" builtinId="8" hidden="1"/>
    <cellStyle name="Hyperlink" xfId="9571" builtinId="8" hidden="1"/>
    <cellStyle name="Hyperlink" xfId="9573" builtinId="8" hidden="1"/>
    <cellStyle name="Hyperlink" xfId="9575" builtinId="8" hidden="1"/>
    <cellStyle name="Hyperlink" xfId="9577" builtinId="8" hidden="1"/>
    <cellStyle name="Hyperlink" xfId="9579" builtinId="8" hidden="1"/>
    <cellStyle name="Hyperlink" xfId="9581" builtinId="8" hidden="1"/>
    <cellStyle name="Hyperlink" xfId="9583" builtinId="8" hidden="1"/>
    <cellStyle name="Hyperlink" xfId="9585" builtinId="8" hidden="1"/>
    <cellStyle name="Hyperlink" xfId="9587" builtinId="8" hidden="1"/>
    <cellStyle name="Hyperlink" xfId="9589" builtinId="8" hidden="1"/>
    <cellStyle name="Hyperlink" xfId="9591" builtinId="8" hidden="1"/>
    <cellStyle name="Hyperlink" xfId="9593" builtinId="8" hidden="1"/>
    <cellStyle name="Hyperlink" xfId="9595" builtinId="8" hidden="1"/>
    <cellStyle name="Hyperlink" xfId="9597" builtinId="8" hidden="1"/>
    <cellStyle name="Hyperlink" xfId="9600" builtinId="8" hidden="1"/>
    <cellStyle name="Hyperlink" xfId="9602" builtinId="8" hidden="1"/>
    <cellStyle name="Hyperlink" xfId="9604" builtinId="8" hidden="1"/>
    <cellStyle name="Hyperlink" xfId="9606" builtinId="8" hidden="1"/>
    <cellStyle name="Hyperlink" xfId="9608" builtinId="8" hidden="1"/>
    <cellStyle name="Hyperlink" xfId="9610" builtinId="8" hidden="1"/>
    <cellStyle name="Hyperlink" xfId="9612" builtinId="8" hidden="1"/>
    <cellStyle name="Hyperlink" xfId="9614" builtinId="8" hidden="1"/>
    <cellStyle name="Hyperlink" xfId="9616" builtinId="8" hidden="1"/>
    <cellStyle name="Hyperlink" xfId="9618" builtinId="8" hidden="1"/>
    <cellStyle name="Hyperlink" xfId="9620" builtinId="8" hidden="1"/>
    <cellStyle name="Hyperlink" xfId="9622" builtinId="8" hidden="1"/>
    <cellStyle name="Hyperlink" xfId="9624" builtinId="8" hidden="1"/>
    <cellStyle name="Hyperlink" xfId="9626" builtinId="8" hidden="1"/>
    <cellStyle name="Hyperlink" xfId="9628" builtinId="8" hidden="1"/>
    <cellStyle name="Hyperlink" xfId="9630" builtinId="8" hidden="1"/>
    <cellStyle name="Hyperlink" xfId="9632" builtinId="8" hidden="1"/>
    <cellStyle name="Hyperlink" xfId="9634" builtinId="8" hidden="1"/>
    <cellStyle name="Hyperlink" xfId="9636" builtinId="8" hidden="1"/>
    <cellStyle name="Hyperlink" xfId="9638" builtinId="8" hidden="1"/>
    <cellStyle name="Hyperlink" xfId="9640" builtinId="8" hidden="1"/>
    <cellStyle name="Hyperlink" xfId="9642" builtinId="8" hidden="1"/>
    <cellStyle name="Hyperlink" xfId="9644" builtinId="8" hidden="1"/>
    <cellStyle name="Hyperlink" xfId="9646" builtinId="8" hidden="1"/>
    <cellStyle name="Hyperlink" xfId="9648" builtinId="8" hidden="1"/>
    <cellStyle name="Hyperlink" xfId="9650" builtinId="8" hidden="1"/>
    <cellStyle name="Hyperlink" xfId="9652" builtinId="8" hidden="1"/>
    <cellStyle name="Hyperlink" xfId="9654" builtinId="8" hidden="1"/>
    <cellStyle name="Hyperlink" xfId="9656" builtinId="8" hidden="1"/>
    <cellStyle name="Hyperlink" xfId="9658" builtinId="8" hidden="1"/>
    <cellStyle name="Hyperlink" xfId="9660" builtinId="8" hidden="1"/>
    <cellStyle name="Hyperlink" xfId="9662" builtinId="8" hidden="1"/>
    <cellStyle name="Hyperlink" xfId="9664" builtinId="8" hidden="1"/>
    <cellStyle name="Hyperlink" xfId="9666" builtinId="8" hidden="1"/>
    <cellStyle name="Hyperlink" xfId="9668" builtinId="8" hidden="1"/>
    <cellStyle name="Hyperlink" xfId="9491" builtinId="8" hidden="1"/>
    <cellStyle name="Hyperlink" xfId="9833" builtinId="8" hidden="1"/>
    <cellStyle name="Hyperlink" xfId="9835" builtinId="8" hidden="1"/>
    <cellStyle name="Hyperlink" xfId="9837" builtinId="8" hidden="1"/>
    <cellStyle name="Hyperlink" xfId="9839" builtinId="8" hidden="1"/>
    <cellStyle name="Hyperlink" xfId="9841" builtinId="8" hidden="1"/>
    <cellStyle name="Hyperlink" xfId="9843" builtinId="8" hidden="1"/>
    <cellStyle name="Hyperlink" xfId="9845" builtinId="8" hidden="1"/>
    <cellStyle name="Hyperlink" xfId="9847" builtinId="8" hidden="1"/>
    <cellStyle name="Hyperlink" xfId="9849" builtinId="8" hidden="1"/>
    <cellStyle name="Hyperlink" xfId="9851" builtinId="8" hidden="1"/>
    <cellStyle name="Hyperlink" xfId="9853" builtinId="8" hidden="1"/>
    <cellStyle name="Hyperlink" xfId="9855" builtinId="8" hidden="1"/>
    <cellStyle name="Hyperlink" xfId="9857" builtinId="8" hidden="1"/>
    <cellStyle name="Hyperlink" xfId="9859" builtinId="8" hidden="1"/>
    <cellStyle name="Hyperlink" xfId="9861" builtinId="8" hidden="1"/>
    <cellStyle name="Hyperlink" xfId="9863" builtinId="8" hidden="1"/>
    <cellStyle name="Hyperlink" xfId="9865" builtinId="8" hidden="1"/>
    <cellStyle name="Hyperlink" xfId="9867" builtinId="8" hidden="1"/>
    <cellStyle name="Hyperlink" xfId="9869" builtinId="8" hidden="1"/>
    <cellStyle name="Hyperlink" xfId="9871" builtinId="8" hidden="1"/>
    <cellStyle name="Hyperlink" xfId="9873" builtinId="8" hidden="1"/>
    <cellStyle name="Hyperlink" xfId="9875" builtinId="8" hidden="1"/>
    <cellStyle name="Hyperlink" xfId="9877" builtinId="8" hidden="1"/>
    <cellStyle name="Hyperlink" xfId="9879" builtinId="8" hidden="1"/>
    <cellStyle name="Hyperlink" xfId="9881" builtinId="8" hidden="1"/>
    <cellStyle name="Hyperlink" xfId="9883" builtinId="8" hidden="1"/>
    <cellStyle name="Hyperlink" xfId="9885" builtinId="8" hidden="1"/>
    <cellStyle name="Hyperlink" xfId="9887" builtinId="8" hidden="1"/>
    <cellStyle name="Hyperlink" xfId="9889" builtinId="8" hidden="1"/>
    <cellStyle name="Hyperlink" xfId="9891" builtinId="8" hidden="1"/>
    <cellStyle name="Hyperlink" xfId="9893" builtinId="8" hidden="1"/>
    <cellStyle name="Hyperlink" xfId="9895" builtinId="8" hidden="1"/>
    <cellStyle name="Hyperlink" xfId="9897" builtinId="8" hidden="1"/>
    <cellStyle name="Hyperlink" xfId="9899" builtinId="8" hidden="1"/>
    <cellStyle name="Hyperlink" xfId="9901" builtinId="8" hidden="1"/>
    <cellStyle name="Hyperlink" xfId="9903" builtinId="8" hidden="1"/>
    <cellStyle name="Hyperlink" xfId="9905" builtinId="8" hidden="1"/>
    <cellStyle name="Hyperlink" xfId="9907" builtinId="8" hidden="1"/>
    <cellStyle name="Hyperlink" xfId="9909" builtinId="8" hidden="1"/>
    <cellStyle name="Hyperlink" xfId="9911" builtinId="8" hidden="1"/>
    <cellStyle name="Hyperlink" xfId="9913" builtinId="8" hidden="1"/>
    <cellStyle name="Hyperlink" xfId="9915" builtinId="8" hidden="1"/>
    <cellStyle name="Hyperlink" xfId="9917" builtinId="8" hidden="1"/>
    <cellStyle name="Hyperlink" xfId="9919" builtinId="8" hidden="1"/>
    <cellStyle name="Hyperlink" xfId="9921" builtinId="8" hidden="1"/>
    <cellStyle name="Hyperlink" xfId="9923" builtinId="8" hidden="1"/>
    <cellStyle name="Hyperlink" xfId="9925" builtinId="8" hidden="1"/>
    <cellStyle name="Hyperlink" xfId="9927" builtinId="8" hidden="1"/>
    <cellStyle name="Hyperlink" xfId="9929" builtinId="8" hidden="1"/>
    <cellStyle name="Hyperlink" xfId="9931" builtinId="8" hidden="1"/>
    <cellStyle name="Hyperlink" xfId="9933" builtinId="8" hidden="1"/>
    <cellStyle name="Hyperlink" xfId="9935" builtinId="8" hidden="1"/>
    <cellStyle name="Hyperlink" xfId="9937" builtinId="8" hidden="1"/>
    <cellStyle name="Hyperlink" xfId="9939" builtinId="8" hidden="1"/>
    <cellStyle name="Hyperlink" xfId="9941" builtinId="8" hidden="1"/>
    <cellStyle name="Hyperlink" xfId="9943" builtinId="8" hidden="1"/>
    <cellStyle name="Hyperlink" xfId="9945" builtinId="8" hidden="1"/>
    <cellStyle name="Hyperlink" xfId="9947" builtinId="8" hidden="1"/>
    <cellStyle name="Hyperlink" xfId="9949" builtinId="8" hidden="1"/>
    <cellStyle name="Hyperlink" xfId="9951" builtinId="8" hidden="1"/>
    <cellStyle name="Hyperlink" xfId="9953" builtinId="8" hidden="1"/>
    <cellStyle name="Hyperlink" xfId="9955" builtinId="8" hidden="1"/>
    <cellStyle name="Hyperlink" xfId="9957" builtinId="8" hidden="1"/>
    <cellStyle name="Hyperlink" xfId="9959" builtinId="8" hidden="1"/>
    <cellStyle name="Hyperlink" xfId="9961" builtinId="8" hidden="1"/>
    <cellStyle name="Hyperlink" xfId="9963" builtinId="8" hidden="1"/>
    <cellStyle name="Hyperlink" xfId="9965" builtinId="8" hidden="1"/>
    <cellStyle name="Hyperlink" xfId="9967" builtinId="8" hidden="1"/>
    <cellStyle name="Hyperlink" xfId="9969" builtinId="8" hidden="1"/>
    <cellStyle name="Hyperlink" xfId="9971" builtinId="8" hidden="1"/>
    <cellStyle name="Hyperlink" xfId="9973" builtinId="8" hidden="1"/>
    <cellStyle name="Hyperlink" xfId="9975" builtinId="8" hidden="1"/>
    <cellStyle name="Hyperlink" xfId="9977" builtinId="8" hidden="1"/>
    <cellStyle name="Hyperlink" xfId="9979" builtinId="8" hidden="1"/>
    <cellStyle name="Hyperlink" xfId="9981" builtinId="8" hidden="1"/>
    <cellStyle name="Hyperlink" xfId="9983" builtinId="8" hidden="1"/>
    <cellStyle name="Hyperlink" xfId="9985" builtinId="8" hidden="1"/>
    <cellStyle name="Hyperlink" xfId="9987" builtinId="8" hidden="1"/>
    <cellStyle name="Hyperlink" xfId="9989" builtinId="8" hidden="1"/>
    <cellStyle name="Hyperlink" xfId="9991" builtinId="8" hidden="1"/>
    <cellStyle name="Hyperlink" xfId="9993" builtinId="8" hidden="1"/>
    <cellStyle name="Hyperlink" xfId="9995" builtinId="8" hidden="1"/>
    <cellStyle name="Hyperlink" xfId="9997" builtinId="8" hidden="1"/>
    <cellStyle name="Hyperlink" xfId="9999" builtinId="8" hidden="1"/>
    <cellStyle name="Hyperlink" xfId="10001" builtinId="8" hidden="1"/>
    <cellStyle name="Hyperlink" xfId="10003" builtinId="8" hidden="1"/>
    <cellStyle name="Hyperlink" xfId="10005" builtinId="8" hidden="1"/>
    <cellStyle name="Hyperlink" xfId="10007" builtinId="8" hidden="1"/>
    <cellStyle name="Hyperlink" xfId="10009" builtinId="8" hidden="1"/>
    <cellStyle name="Hyperlink" xfId="10011" builtinId="8" hidden="1"/>
    <cellStyle name="Hyperlink" xfId="10013" builtinId="8" hidden="1"/>
    <cellStyle name="Hyperlink" xfId="10015" builtinId="8" hidden="1"/>
    <cellStyle name="Hyperlink" xfId="10017" builtinId="8" hidden="1"/>
    <cellStyle name="Hyperlink" xfId="10019" builtinId="8" hidden="1"/>
    <cellStyle name="Hyperlink" xfId="10021" builtinId="8" hidden="1"/>
    <cellStyle name="Hyperlink" xfId="10023" builtinId="8" hidden="1"/>
    <cellStyle name="Hyperlink" xfId="10025" builtinId="8" hidden="1"/>
    <cellStyle name="Hyperlink" xfId="10027" builtinId="8" hidden="1"/>
    <cellStyle name="Hyperlink" xfId="10029" builtinId="8" hidden="1"/>
    <cellStyle name="Hyperlink" xfId="10031" builtinId="8" hidden="1"/>
    <cellStyle name="Hyperlink" xfId="10033" builtinId="8" hidden="1"/>
    <cellStyle name="Hyperlink" xfId="10035" builtinId="8" hidden="1"/>
    <cellStyle name="Hyperlink" xfId="10037" builtinId="8" hidden="1"/>
    <cellStyle name="Hyperlink" xfId="10039" builtinId="8" hidden="1"/>
    <cellStyle name="Hyperlink" xfId="10041" builtinId="8" hidden="1"/>
    <cellStyle name="Hyperlink" xfId="10043" builtinId="8" hidden="1"/>
    <cellStyle name="Hyperlink" xfId="10045" builtinId="8" hidden="1"/>
    <cellStyle name="Hyperlink" xfId="10047" builtinId="8" hidden="1"/>
    <cellStyle name="Hyperlink" xfId="10049" builtinId="8" hidden="1"/>
    <cellStyle name="Hyperlink" xfId="10051" builtinId="8" hidden="1"/>
    <cellStyle name="Hyperlink" xfId="10053" builtinId="8" hidden="1"/>
    <cellStyle name="Hyperlink" xfId="10055" builtinId="8" hidden="1"/>
    <cellStyle name="Hyperlink" xfId="10057" builtinId="8" hidden="1"/>
    <cellStyle name="Hyperlink" xfId="10059" builtinId="8" hidden="1"/>
    <cellStyle name="Hyperlink" xfId="10061" builtinId="8" hidden="1"/>
    <cellStyle name="Hyperlink" xfId="10063" builtinId="8" hidden="1"/>
    <cellStyle name="Hyperlink" xfId="10065" builtinId="8" hidden="1"/>
    <cellStyle name="Hyperlink" xfId="10067" builtinId="8" hidden="1"/>
    <cellStyle name="Hyperlink" xfId="10069" builtinId="8" hidden="1"/>
    <cellStyle name="Hyperlink" xfId="10071" builtinId="8" hidden="1"/>
    <cellStyle name="Hyperlink" xfId="10073" builtinId="8" hidden="1"/>
    <cellStyle name="Hyperlink" xfId="10075" builtinId="8" hidden="1"/>
    <cellStyle name="Hyperlink" xfId="10077" builtinId="8" hidden="1"/>
    <cellStyle name="Hyperlink" xfId="10079" builtinId="8" hidden="1"/>
    <cellStyle name="Hyperlink" xfId="10081" builtinId="8" hidden="1"/>
    <cellStyle name="Hyperlink" xfId="10083" builtinId="8" hidden="1"/>
    <cellStyle name="Hyperlink" xfId="10085" builtinId="8" hidden="1"/>
    <cellStyle name="Hyperlink" xfId="10087" builtinId="8" hidden="1"/>
    <cellStyle name="Hyperlink" xfId="10089" builtinId="8" hidden="1"/>
    <cellStyle name="Hyperlink" xfId="10091" builtinId="8" hidden="1"/>
    <cellStyle name="Hyperlink" xfId="10093" builtinId="8" hidden="1"/>
    <cellStyle name="Hyperlink" xfId="10095" builtinId="8" hidden="1"/>
    <cellStyle name="Hyperlink" xfId="10097" builtinId="8" hidden="1"/>
    <cellStyle name="Hyperlink" xfId="10099" builtinId="8" hidden="1"/>
    <cellStyle name="Hyperlink" xfId="10101" builtinId="8" hidden="1"/>
    <cellStyle name="Hyperlink" xfId="10103" builtinId="8" hidden="1"/>
    <cellStyle name="Hyperlink" xfId="10105" builtinId="8" hidden="1"/>
    <cellStyle name="Hyperlink" xfId="10107" builtinId="8" hidden="1"/>
    <cellStyle name="Hyperlink" xfId="10109" builtinId="8" hidden="1"/>
    <cellStyle name="Hyperlink" xfId="10111" builtinId="8" hidden="1"/>
    <cellStyle name="Hyperlink" xfId="10113" builtinId="8" hidden="1"/>
    <cellStyle name="Hyperlink" xfId="10115" builtinId="8" hidden="1"/>
    <cellStyle name="Hyperlink" xfId="10117" builtinId="8" hidden="1"/>
    <cellStyle name="Hyperlink" xfId="10119" builtinId="8" hidden="1"/>
    <cellStyle name="Hyperlink" xfId="10121" builtinId="8" hidden="1"/>
    <cellStyle name="Hyperlink" xfId="10123" builtinId="8" hidden="1"/>
    <cellStyle name="Hyperlink" xfId="10125" builtinId="8" hidden="1"/>
    <cellStyle name="Hyperlink" xfId="10127" builtinId="8" hidden="1"/>
    <cellStyle name="Hyperlink" xfId="10129" builtinId="8" hidden="1"/>
    <cellStyle name="Hyperlink" xfId="10131" builtinId="8" hidden="1"/>
    <cellStyle name="Hyperlink" xfId="10133" builtinId="8" hidden="1"/>
    <cellStyle name="Hyperlink" xfId="10135" builtinId="8" hidden="1"/>
    <cellStyle name="Hyperlink" xfId="10137" builtinId="8" hidden="1"/>
    <cellStyle name="Hyperlink" xfId="10139" builtinId="8" hidden="1"/>
    <cellStyle name="Hyperlink" xfId="10141" builtinId="8" hidden="1"/>
    <cellStyle name="Hyperlink" xfId="10143" builtinId="8" hidden="1"/>
    <cellStyle name="Hyperlink" xfId="10145" builtinId="8" hidden="1"/>
    <cellStyle name="Hyperlink" xfId="10147" builtinId="8" hidden="1"/>
    <cellStyle name="Hyperlink" xfId="10149" builtinId="8" hidden="1"/>
    <cellStyle name="Hyperlink" xfId="10151" builtinId="8" hidden="1"/>
    <cellStyle name="Hyperlink" xfId="10153" builtinId="8" hidden="1"/>
    <cellStyle name="Hyperlink" xfId="10155" builtinId="8" hidden="1"/>
    <cellStyle name="Hyperlink" xfId="10157" builtinId="8" hidden="1"/>
    <cellStyle name="Hyperlink" xfId="10159" builtinId="8" hidden="1"/>
    <cellStyle name="Hyperlink" xfId="10161" builtinId="8" hidden="1"/>
    <cellStyle name="Hyperlink" xfId="10163" builtinId="8" hidden="1"/>
    <cellStyle name="Hyperlink" xfId="10165" builtinId="8" hidden="1"/>
    <cellStyle name="Hyperlink" xfId="10167" builtinId="8" hidden="1"/>
    <cellStyle name="Hyperlink" xfId="10169" builtinId="8" hidden="1"/>
    <cellStyle name="Hyperlink" xfId="10171" builtinId="8" hidden="1"/>
    <cellStyle name="Hyperlink" xfId="10173" builtinId="8" hidden="1"/>
    <cellStyle name="Hyperlink" xfId="10175" builtinId="8" hidden="1"/>
    <cellStyle name="Hyperlink" xfId="10177" builtinId="8" hidden="1"/>
    <cellStyle name="Hyperlink" xfId="10179" builtinId="8" hidden="1"/>
    <cellStyle name="Hyperlink" xfId="10181" builtinId="8" hidden="1"/>
    <cellStyle name="Hyperlink" xfId="10183" builtinId="8" hidden="1"/>
    <cellStyle name="Hyperlink" xfId="10185" builtinId="8" hidden="1"/>
    <cellStyle name="Hyperlink" xfId="10187" builtinId="8" hidden="1"/>
    <cellStyle name="Hyperlink" xfId="10189" builtinId="8" hidden="1"/>
    <cellStyle name="Hyperlink" xfId="10191" builtinId="8" hidden="1"/>
    <cellStyle name="Hyperlink" xfId="10193" builtinId="8" hidden="1"/>
    <cellStyle name="Hyperlink" xfId="10195" builtinId="8" hidden="1"/>
    <cellStyle name="Hyperlink" xfId="10197" builtinId="8" hidden="1"/>
    <cellStyle name="Hyperlink" xfId="10199" builtinId="8" hidden="1"/>
    <cellStyle name="Hyperlink" xfId="10201" builtinId="8" hidden="1"/>
    <cellStyle name="Hyperlink" xfId="10203" builtinId="8" hidden="1"/>
    <cellStyle name="Hyperlink" xfId="10205" builtinId="8" hidden="1"/>
    <cellStyle name="Hyperlink" xfId="10207" builtinId="8" hidden="1"/>
    <cellStyle name="Hyperlink" xfId="10209" builtinId="8" hidden="1"/>
    <cellStyle name="Hyperlink" xfId="10211" builtinId="8" hidden="1"/>
    <cellStyle name="Hyperlink" xfId="10213" builtinId="8" hidden="1"/>
    <cellStyle name="Hyperlink" xfId="10215" builtinId="8" hidden="1"/>
    <cellStyle name="Hyperlink" xfId="10217" builtinId="8" hidden="1"/>
    <cellStyle name="Hyperlink" xfId="10219" builtinId="8" hidden="1"/>
    <cellStyle name="Hyperlink" xfId="10221" builtinId="8" hidden="1"/>
    <cellStyle name="Hyperlink" xfId="10223" builtinId="8" hidden="1"/>
    <cellStyle name="Hyperlink" xfId="10225" builtinId="8" hidden="1"/>
    <cellStyle name="Hyperlink" xfId="10227" builtinId="8" hidden="1"/>
    <cellStyle name="Hyperlink" xfId="10229" builtinId="8" hidden="1"/>
    <cellStyle name="Hyperlink" xfId="10231" builtinId="8" hidden="1"/>
    <cellStyle name="Hyperlink" xfId="10233" builtinId="8" hidden="1"/>
    <cellStyle name="Hyperlink" xfId="10235" builtinId="8" hidden="1"/>
    <cellStyle name="Hyperlink" xfId="10237" builtinId="8" hidden="1"/>
    <cellStyle name="Hyperlink" xfId="10239" builtinId="8" hidden="1"/>
    <cellStyle name="Hyperlink" xfId="10241" builtinId="8" hidden="1"/>
    <cellStyle name="Hyperlink" xfId="10243" builtinId="8" hidden="1"/>
    <cellStyle name="Hyperlink" xfId="10245" builtinId="8" hidden="1"/>
    <cellStyle name="Hyperlink" xfId="10247" builtinId="8" hidden="1"/>
    <cellStyle name="Hyperlink" xfId="10249" builtinId="8" hidden="1"/>
    <cellStyle name="Hyperlink" xfId="10251" builtinId="8" hidden="1"/>
    <cellStyle name="Hyperlink" xfId="10253" builtinId="8" hidden="1"/>
    <cellStyle name="Hyperlink" xfId="10255" builtinId="8" hidden="1"/>
    <cellStyle name="Hyperlink" xfId="10257" builtinId="8" hidden="1"/>
    <cellStyle name="Hyperlink" xfId="10259" builtinId="8" hidden="1"/>
    <cellStyle name="Hyperlink" xfId="10261" builtinId="8" hidden="1"/>
    <cellStyle name="Hyperlink" xfId="10263" builtinId="8" hidden="1"/>
    <cellStyle name="Hyperlink" xfId="10265" builtinId="8" hidden="1"/>
    <cellStyle name="Hyperlink" xfId="10267" builtinId="8" hidden="1"/>
    <cellStyle name="Hyperlink" xfId="10269" builtinId="8" hidden="1"/>
    <cellStyle name="Hyperlink" xfId="10271" builtinId="8" hidden="1"/>
    <cellStyle name="Hyperlink" xfId="10273" builtinId="8" hidden="1"/>
    <cellStyle name="Hyperlink" xfId="10275" builtinId="8" hidden="1"/>
    <cellStyle name="Hyperlink" xfId="10277" builtinId="8" hidden="1"/>
    <cellStyle name="Hyperlink" xfId="10279" builtinId="8" hidden="1"/>
    <cellStyle name="Hyperlink" xfId="10281" builtinId="8" hidden="1"/>
    <cellStyle name="Hyperlink" xfId="10283" builtinId="8" hidden="1"/>
    <cellStyle name="Hyperlink" xfId="10285" builtinId="8" hidden="1"/>
    <cellStyle name="Hyperlink" xfId="10287" builtinId="8" hidden="1"/>
    <cellStyle name="Hyperlink" xfId="10289" builtinId="8" hidden="1"/>
    <cellStyle name="Hyperlink" xfId="10291" builtinId="8" hidden="1"/>
    <cellStyle name="Hyperlink" xfId="10293" builtinId="8" hidden="1"/>
    <cellStyle name="Hyperlink" xfId="10295" builtinId="8" hidden="1"/>
    <cellStyle name="Hyperlink" xfId="10297" builtinId="8" hidden="1"/>
    <cellStyle name="Hyperlink" xfId="10299" builtinId="8" hidden="1"/>
    <cellStyle name="Hyperlink" xfId="10301" builtinId="8" hidden="1"/>
    <cellStyle name="Hyperlink" xfId="10303" builtinId="8" hidden="1"/>
    <cellStyle name="Hyperlink" xfId="10305" builtinId="8" hidden="1"/>
    <cellStyle name="Hyperlink" xfId="10307" builtinId="8" hidden="1"/>
    <cellStyle name="Hyperlink" xfId="10309" builtinId="8" hidden="1"/>
    <cellStyle name="Hyperlink" xfId="10311" builtinId="8" hidden="1"/>
    <cellStyle name="Hyperlink" xfId="10313" builtinId="8" hidden="1"/>
    <cellStyle name="Hyperlink" xfId="10315" builtinId="8" hidden="1"/>
    <cellStyle name="Hyperlink" xfId="10317" builtinId="8" hidden="1"/>
    <cellStyle name="Hyperlink" xfId="10319" builtinId="8" hidden="1"/>
    <cellStyle name="Hyperlink" xfId="10321" builtinId="8" hidden="1"/>
    <cellStyle name="Hyperlink" xfId="10323" builtinId="8" hidden="1"/>
    <cellStyle name="Hyperlink" xfId="10325" builtinId="8" hidden="1"/>
    <cellStyle name="Hyperlink" xfId="10327" builtinId="8" hidden="1"/>
    <cellStyle name="Hyperlink" xfId="10329" builtinId="8" hidden="1"/>
    <cellStyle name="Hyperlink" xfId="10331" builtinId="8" hidden="1"/>
    <cellStyle name="Hyperlink" xfId="10333" builtinId="8" hidden="1"/>
    <cellStyle name="Hyperlink" xfId="10335" builtinId="8" hidden="1"/>
    <cellStyle name="Hyperlink" xfId="10337" builtinId="8" hidden="1"/>
    <cellStyle name="Hyperlink" xfId="10339" builtinId="8" hidden="1"/>
    <cellStyle name="Hyperlink" xfId="10341" builtinId="8" hidden="1"/>
    <cellStyle name="Hyperlink" xfId="10343" builtinId="8" hidden="1"/>
    <cellStyle name="Hyperlink" xfId="10345" builtinId="8" hidden="1"/>
    <cellStyle name="Hyperlink" xfId="10347" builtinId="8" hidden="1"/>
    <cellStyle name="Hyperlink" xfId="10349" builtinId="8" hidden="1"/>
    <cellStyle name="Hyperlink" xfId="10351" builtinId="8" hidden="1"/>
    <cellStyle name="Hyperlink" xfId="10353" builtinId="8" hidden="1"/>
    <cellStyle name="Hyperlink" xfId="10355" builtinId="8" hidden="1"/>
    <cellStyle name="Hyperlink" xfId="10357" builtinId="8" hidden="1"/>
    <cellStyle name="Hyperlink" xfId="10359" builtinId="8" hidden="1"/>
    <cellStyle name="Hyperlink" xfId="10361" builtinId="8" hidden="1"/>
    <cellStyle name="Hyperlink" xfId="10363" builtinId="8" hidden="1"/>
    <cellStyle name="Hyperlink" xfId="10365" builtinId="8" hidden="1"/>
    <cellStyle name="Hyperlink" xfId="10367" builtinId="8" hidden="1"/>
    <cellStyle name="Hyperlink" xfId="10369" builtinId="8" hidden="1"/>
    <cellStyle name="Hyperlink" xfId="10371" builtinId="8" hidden="1"/>
    <cellStyle name="Hyperlink" xfId="10373" builtinId="8" hidden="1"/>
    <cellStyle name="Hyperlink" xfId="10375" builtinId="8" hidden="1"/>
    <cellStyle name="Hyperlink" xfId="10377" builtinId="8" hidden="1"/>
    <cellStyle name="Hyperlink" xfId="10379" builtinId="8" hidden="1"/>
    <cellStyle name="Hyperlink" xfId="10381" builtinId="8" hidden="1"/>
    <cellStyle name="Hyperlink" xfId="10383" builtinId="8" hidden="1"/>
    <cellStyle name="Hyperlink" xfId="10385" builtinId="8" hidden="1"/>
    <cellStyle name="Hyperlink" xfId="10387" builtinId="8" hidden="1"/>
    <cellStyle name="Hyperlink" xfId="10389" builtinId="8" hidden="1"/>
    <cellStyle name="Hyperlink" xfId="10391" builtinId="8" hidden="1"/>
    <cellStyle name="Hyperlink" xfId="10393" builtinId="8" hidden="1"/>
    <cellStyle name="Hyperlink" xfId="10395" builtinId="8" hidden="1"/>
    <cellStyle name="Hyperlink" xfId="10397" builtinId="8" hidden="1"/>
    <cellStyle name="Hyperlink" xfId="10399" builtinId="8" hidden="1"/>
    <cellStyle name="Hyperlink" xfId="10401" builtinId="8" hidden="1"/>
    <cellStyle name="Hyperlink" xfId="10403" builtinId="8" hidden="1"/>
    <cellStyle name="Hyperlink" xfId="10405" builtinId="8" hidden="1"/>
    <cellStyle name="Hyperlink" xfId="10407" builtinId="8" hidden="1"/>
    <cellStyle name="Hyperlink" xfId="10409" builtinId="8" hidden="1"/>
    <cellStyle name="Hyperlink" xfId="10411" builtinId="8" hidden="1"/>
    <cellStyle name="Hyperlink" xfId="10413" builtinId="8" hidden="1"/>
    <cellStyle name="Hyperlink" xfId="10415" builtinId="8" hidden="1"/>
    <cellStyle name="Hyperlink" xfId="10417" builtinId="8" hidden="1"/>
    <cellStyle name="Hyperlink" xfId="10419" builtinId="8" hidden="1"/>
    <cellStyle name="Hyperlink" xfId="10421" builtinId="8" hidden="1"/>
    <cellStyle name="Hyperlink" xfId="10423" builtinId="8" hidden="1"/>
    <cellStyle name="Hyperlink" xfId="10425" builtinId="8" hidden="1"/>
    <cellStyle name="Hyperlink" xfId="10427" builtinId="8" hidden="1"/>
    <cellStyle name="Hyperlink" xfId="10429" builtinId="8" hidden="1"/>
    <cellStyle name="Hyperlink" xfId="10431" builtinId="8" hidden="1"/>
    <cellStyle name="Hyperlink" xfId="10433" builtinId="8" hidden="1"/>
    <cellStyle name="Hyperlink" xfId="10435" builtinId="8" hidden="1"/>
    <cellStyle name="Hyperlink" xfId="10437" builtinId="8" hidden="1"/>
    <cellStyle name="Hyperlink" xfId="10439" builtinId="8" hidden="1"/>
    <cellStyle name="Hyperlink" xfId="10441" builtinId="8" hidden="1"/>
    <cellStyle name="Hyperlink" xfId="10443" builtinId="8" hidden="1"/>
    <cellStyle name="Hyperlink" xfId="10445" builtinId="8" hidden="1"/>
    <cellStyle name="Hyperlink" xfId="10447" builtinId="8" hidden="1"/>
    <cellStyle name="Hyperlink" xfId="10449" builtinId="8" hidden="1"/>
    <cellStyle name="Hyperlink" xfId="10451" builtinId="8" hidden="1"/>
    <cellStyle name="Hyperlink" xfId="10453" builtinId="8" hidden="1"/>
    <cellStyle name="Hyperlink" xfId="10455" builtinId="8" hidden="1"/>
    <cellStyle name="Hyperlink" xfId="10457" builtinId="8" hidden="1"/>
    <cellStyle name="Hyperlink" xfId="10459" builtinId="8" hidden="1"/>
    <cellStyle name="Hyperlink" xfId="10461" builtinId="8" hidden="1"/>
    <cellStyle name="Hyperlink" xfId="10463" builtinId="8" hidden="1"/>
    <cellStyle name="Hyperlink" xfId="10465" builtinId="8" hidden="1"/>
    <cellStyle name="Hyperlink" xfId="10467" builtinId="8" hidden="1"/>
    <cellStyle name="Hyperlink" xfId="10469" builtinId="8" hidden="1"/>
    <cellStyle name="Hyperlink" xfId="10471" builtinId="8" hidden="1"/>
    <cellStyle name="Hyperlink" xfId="10475" builtinId="8" hidden="1"/>
    <cellStyle name="Hyperlink" xfId="10477" builtinId="8" hidden="1"/>
    <cellStyle name="Hyperlink" xfId="10479" builtinId="8" hidden="1"/>
    <cellStyle name="Hyperlink" xfId="10481" builtinId="8" hidden="1"/>
    <cellStyle name="Hyperlink" xfId="10483" builtinId="8" hidden="1"/>
    <cellStyle name="Hyperlink" xfId="10485" builtinId="8" hidden="1"/>
    <cellStyle name="Hyperlink" xfId="10487" builtinId="8" hidden="1"/>
    <cellStyle name="Hyperlink" xfId="10489" builtinId="8" hidden="1"/>
    <cellStyle name="Hyperlink" xfId="10491" builtinId="8" hidden="1"/>
    <cellStyle name="Hyperlink" xfId="10493" builtinId="8" hidden="1"/>
    <cellStyle name="Hyperlink" xfId="10495" builtinId="8" hidden="1"/>
    <cellStyle name="Hyperlink" xfId="10497" builtinId="8" hidden="1"/>
    <cellStyle name="Hyperlink" xfId="10499" builtinId="8" hidden="1"/>
    <cellStyle name="Hyperlink" xfId="10501" builtinId="8" hidden="1"/>
    <cellStyle name="Hyperlink" xfId="10503" builtinId="8" hidden="1"/>
    <cellStyle name="Hyperlink" xfId="10505" builtinId="8" hidden="1"/>
    <cellStyle name="Hyperlink" xfId="10507" builtinId="8" hidden="1"/>
    <cellStyle name="Hyperlink" xfId="10509" builtinId="8" hidden="1"/>
    <cellStyle name="Hyperlink" xfId="10511" builtinId="8" hidden="1"/>
    <cellStyle name="Hyperlink" xfId="10513" builtinId="8" hidden="1"/>
    <cellStyle name="Hyperlink" xfId="10515" builtinId="8" hidden="1"/>
    <cellStyle name="Hyperlink" xfId="10517" builtinId="8" hidden="1"/>
    <cellStyle name="Hyperlink" xfId="10519" builtinId="8" hidden="1"/>
    <cellStyle name="Hyperlink" xfId="10521" builtinId="8" hidden="1"/>
    <cellStyle name="Hyperlink" xfId="10523" builtinId="8" hidden="1"/>
    <cellStyle name="Hyperlink" xfId="10525" builtinId="8" hidden="1"/>
    <cellStyle name="Hyperlink" xfId="10527" builtinId="8" hidden="1"/>
    <cellStyle name="Hyperlink" xfId="10529" builtinId="8" hidden="1"/>
    <cellStyle name="Hyperlink" xfId="10531" builtinId="8" hidden="1"/>
    <cellStyle name="Hyperlink" xfId="10533" builtinId="8" hidden="1"/>
    <cellStyle name="Hyperlink" xfId="10535" builtinId="8" hidden="1"/>
    <cellStyle name="Hyperlink" xfId="10537" builtinId="8" hidden="1"/>
    <cellStyle name="Hyperlink" xfId="10539" builtinId="8" hidden="1"/>
    <cellStyle name="Hyperlink" xfId="10541" builtinId="8" hidden="1"/>
    <cellStyle name="Hyperlink" xfId="10543" builtinId="8" hidden="1"/>
    <cellStyle name="Hyperlink" xfId="10545" builtinId="8" hidden="1"/>
    <cellStyle name="Hyperlink" xfId="10547" builtinId="8" hidden="1"/>
    <cellStyle name="Hyperlink" xfId="10549" builtinId="8" hidden="1"/>
    <cellStyle name="Hyperlink" xfId="10551" builtinId="8" hidden="1"/>
    <cellStyle name="Hyperlink" xfId="10553" builtinId="8" hidden="1"/>
    <cellStyle name="Hyperlink" xfId="10555" builtinId="8" hidden="1"/>
    <cellStyle name="Hyperlink" xfId="10557" builtinId="8" hidden="1"/>
    <cellStyle name="Hyperlink" xfId="10559" builtinId="8" hidden="1"/>
    <cellStyle name="Hyperlink" xfId="10561" builtinId="8" hidden="1"/>
    <cellStyle name="Hyperlink" xfId="10563" builtinId="8" hidden="1"/>
    <cellStyle name="Hyperlink" xfId="10565" builtinId="8" hidden="1"/>
    <cellStyle name="Hyperlink" xfId="10567" builtinId="8" hidden="1"/>
    <cellStyle name="Hyperlink" xfId="10569" builtinId="8" hidden="1"/>
    <cellStyle name="Hyperlink" xfId="10571" builtinId="8" hidden="1"/>
    <cellStyle name="Hyperlink" xfId="10573" builtinId="8" hidden="1"/>
    <cellStyle name="Hyperlink" xfId="10575" builtinId="8" hidden="1"/>
    <cellStyle name="Hyperlink" xfId="10577" builtinId="8" hidden="1"/>
    <cellStyle name="Hyperlink" xfId="10579" builtinId="8" hidden="1"/>
    <cellStyle name="Hyperlink" xfId="10582" builtinId="8" hidden="1"/>
    <cellStyle name="Hyperlink" xfId="10584" builtinId="8" hidden="1"/>
    <cellStyle name="Hyperlink" xfId="10586" builtinId="8" hidden="1"/>
    <cellStyle name="Hyperlink" xfId="10588" builtinId="8" hidden="1"/>
    <cellStyle name="Hyperlink" xfId="10590" builtinId="8" hidden="1"/>
    <cellStyle name="Hyperlink" xfId="10592" builtinId="8" hidden="1"/>
    <cellStyle name="Hyperlink" xfId="10594" builtinId="8" hidden="1"/>
    <cellStyle name="Hyperlink" xfId="10596" builtinId="8" hidden="1"/>
    <cellStyle name="Hyperlink" xfId="10598" builtinId="8" hidden="1"/>
    <cellStyle name="Hyperlink" xfId="10600" builtinId="8" hidden="1"/>
    <cellStyle name="Hyperlink" xfId="10602" builtinId="8" hidden="1"/>
    <cellStyle name="Hyperlink" xfId="10604" builtinId="8" hidden="1"/>
    <cellStyle name="Hyperlink" xfId="10606" builtinId="8" hidden="1"/>
    <cellStyle name="Hyperlink" xfId="10608" builtinId="8" hidden="1"/>
    <cellStyle name="Hyperlink" xfId="10610" builtinId="8" hidden="1"/>
    <cellStyle name="Hyperlink" xfId="10612" builtinId="8" hidden="1"/>
    <cellStyle name="Hyperlink" xfId="10614" builtinId="8" hidden="1"/>
    <cellStyle name="Hyperlink" xfId="10616" builtinId="8" hidden="1"/>
    <cellStyle name="Hyperlink" xfId="10618" builtinId="8" hidden="1"/>
    <cellStyle name="Hyperlink" xfId="10620" builtinId="8" hidden="1"/>
    <cellStyle name="Hyperlink" xfId="10622" builtinId="8" hidden="1"/>
    <cellStyle name="Hyperlink" xfId="10624" builtinId="8" hidden="1"/>
    <cellStyle name="Hyperlink" xfId="10626" builtinId="8" hidden="1"/>
    <cellStyle name="Hyperlink" xfId="10628" builtinId="8" hidden="1"/>
    <cellStyle name="Hyperlink" xfId="10630" builtinId="8" hidden="1"/>
    <cellStyle name="Hyperlink" xfId="10632" builtinId="8" hidden="1"/>
    <cellStyle name="Hyperlink" xfId="10634" builtinId="8" hidden="1"/>
    <cellStyle name="Hyperlink" xfId="10636" builtinId="8" hidden="1"/>
    <cellStyle name="Hyperlink" xfId="10638" builtinId="8" hidden="1"/>
    <cellStyle name="Hyperlink" xfId="10640" builtinId="8" hidden="1"/>
    <cellStyle name="Hyperlink" xfId="10642" builtinId="8" hidden="1"/>
    <cellStyle name="Hyperlink" xfId="10644" builtinId="8" hidden="1"/>
    <cellStyle name="Hyperlink" xfId="10646" builtinId="8" hidden="1"/>
    <cellStyle name="Hyperlink" xfId="10648" builtinId="8" hidden="1"/>
    <cellStyle name="Hyperlink" xfId="10650" builtinId="8" hidden="1"/>
    <cellStyle name="Hyperlink" xfId="10816" builtinId="8" hidden="1"/>
    <cellStyle name="Hyperlink" xfId="10818" builtinId="8" hidden="1"/>
    <cellStyle name="Hyperlink" xfId="10820" builtinId="8" hidden="1"/>
    <cellStyle name="Hyperlink" xfId="10822" builtinId="8" hidden="1"/>
    <cellStyle name="Hyperlink" xfId="10824" builtinId="8" hidden="1"/>
    <cellStyle name="Hyperlink" xfId="10826" builtinId="8" hidden="1"/>
    <cellStyle name="Hyperlink" xfId="10828" builtinId="8" hidden="1"/>
    <cellStyle name="Hyperlink" xfId="10830" builtinId="8" hidden="1"/>
    <cellStyle name="Hyperlink" xfId="10832" builtinId="8" hidden="1"/>
    <cellStyle name="Hyperlink" xfId="10834" builtinId="8" hidden="1"/>
    <cellStyle name="Hyperlink" xfId="10836" builtinId="8" hidden="1"/>
    <cellStyle name="Hyperlink" xfId="10838" builtinId="8" hidden="1"/>
    <cellStyle name="Hyperlink" xfId="10840" builtinId="8" hidden="1"/>
    <cellStyle name="Hyperlink" xfId="10842" builtinId="8" hidden="1"/>
    <cellStyle name="Hyperlink" xfId="10844" builtinId="8" hidden="1"/>
    <cellStyle name="Hyperlink" xfId="10846" builtinId="8" hidden="1"/>
    <cellStyle name="Hyperlink" xfId="10848" builtinId="8" hidden="1"/>
    <cellStyle name="Hyperlink" xfId="10850" builtinId="8" hidden="1"/>
    <cellStyle name="Hyperlink" xfId="10852" builtinId="8" hidden="1"/>
    <cellStyle name="Hyperlink" xfId="10854" builtinId="8" hidden="1"/>
    <cellStyle name="Hyperlink" xfId="10856" builtinId="8" hidden="1"/>
    <cellStyle name="Hyperlink" xfId="10858" builtinId="8" hidden="1"/>
    <cellStyle name="Hyperlink" xfId="10860" builtinId="8" hidden="1"/>
    <cellStyle name="Hyperlink" xfId="10862" builtinId="8" hidden="1"/>
    <cellStyle name="Hyperlink" xfId="10864" builtinId="8" hidden="1"/>
    <cellStyle name="Hyperlink" xfId="10866" builtinId="8" hidden="1"/>
    <cellStyle name="Hyperlink" xfId="10868" builtinId="8" hidden="1"/>
    <cellStyle name="Hyperlink" xfId="10870" builtinId="8" hidden="1"/>
    <cellStyle name="Hyperlink" xfId="10872" builtinId="8" hidden="1"/>
    <cellStyle name="Hyperlink" xfId="10874" builtinId="8" hidden="1"/>
    <cellStyle name="Hyperlink" xfId="10876" builtinId="8" hidden="1"/>
    <cellStyle name="Hyperlink" xfId="10878" builtinId="8" hidden="1"/>
    <cellStyle name="Hyperlink" xfId="10880" builtinId="8" hidden="1"/>
    <cellStyle name="Hyperlink" xfId="10882" builtinId="8" hidden="1"/>
    <cellStyle name="Hyperlink" xfId="10884" builtinId="8" hidden="1"/>
    <cellStyle name="Hyperlink" xfId="10886" builtinId="8" hidden="1"/>
    <cellStyle name="Hyperlink" xfId="10888" builtinId="8" hidden="1"/>
    <cellStyle name="Hyperlink" xfId="10890" builtinId="8" hidden="1"/>
    <cellStyle name="Hyperlink" xfId="10892" builtinId="8" hidden="1"/>
    <cellStyle name="Hyperlink" xfId="10894" builtinId="8" hidden="1"/>
    <cellStyle name="Hyperlink" xfId="10896" builtinId="8" hidden="1"/>
    <cellStyle name="Hyperlink" xfId="10898" builtinId="8" hidden="1"/>
    <cellStyle name="Hyperlink" xfId="10900" builtinId="8" hidden="1"/>
    <cellStyle name="Hyperlink" xfId="10902" builtinId="8" hidden="1"/>
    <cellStyle name="Hyperlink" xfId="10904" builtinId="8" hidden="1"/>
    <cellStyle name="Hyperlink" xfId="10906" builtinId="8" hidden="1"/>
    <cellStyle name="Hyperlink" xfId="10908" builtinId="8" hidden="1"/>
    <cellStyle name="Hyperlink" xfId="10910" builtinId="8" hidden="1"/>
    <cellStyle name="Hyperlink" xfId="10912" builtinId="8" hidden="1"/>
    <cellStyle name="Hyperlink" xfId="10914" builtinId="8" hidden="1"/>
    <cellStyle name="Hyperlink" xfId="10916" builtinId="8" hidden="1"/>
    <cellStyle name="Hyperlink" xfId="10918" builtinId="8" hidden="1"/>
    <cellStyle name="Hyperlink" xfId="10920" builtinId="8" hidden="1"/>
    <cellStyle name="Hyperlink" xfId="10922" builtinId="8" hidden="1"/>
    <cellStyle name="Hyperlink" xfId="10924" builtinId="8" hidden="1"/>
    <cellStyle name="Hyperlink" xfId="10926" builtinId="8" hidden="1"/>
    <cellStyle name="Hyperlink" xfId="10928" builtinId="8" hidden="1"/>
    <cellStyle name="Hyperlink" xfId="10930" builtinId="8" hidden="1"/>
    <cellStyle name="Hyperlink" xfId="10932" builtinId="8" hidden="1"/>
    <cellStyle name="Hyperlink" xfId="10934" builtinId="8" hidden="1"/>
    <cellStyle name="Hyperlink" xfId="10936" builtinId="8" hidden="1"/>
    <cellStyle name="Hyperlink" xfId="10938" builtinId="8" hidden="1"/>
    <cellStyle name="Hyperlink" xfId="10940" builtinId="8" hidden="1"/>
    <cellStyle name="Hyperlink" xfId="10942" builtinId="8" hidden="1"/>
    <cellStyle name="Hyperlink" xfId="10944" builtinId="8" hidden="1"/>
    <cellStyle name="Hyperlink" xfId="10946" builtinId="8" hidden="1"/>
    <cellStyle name="Hyperlink" xfId="10948" builtinId="8" hidden="1"/>
    <cellStyle name="Hyperlink" xfId="10950" builtinId="8" hidden="1"/>
    <cellStyle name="Hyperlink" xfId="10952" builtinId="8" hidden="1"/>
    <cellStyle name="Hyperlink" xfId="10954" builtinId="8" hidden="1"/>
    <cellStyle name="Hyperlink" xfId="10956" builtinId="8" hidden="1"/>
    <cellStyle name="Hyperlink" xfId="10958" builtinId="8" hidden="1"/>
    <cellStyle name="Hyperlink" xfId="10960" builtinId="8" hidden="1"/>
    <cellStyle name="Hyperlink" xfId="10962" builtinId="8" hidden="1"/>
    <cellStyle name="Hyperlink" xfId="10964" builtinId="8" hidden="1"/>
    <cellStyle name="Hyperlink" xfId="10966" builtinId="8" hidden="1"/>
    <cellStyle name="Hyperlink" xfId="10968" builtinId="8" hidden="1"/>
    <cellStyle name="Hyperlink" xfId="10970" builtinId="8" hidden="1"/>
    <cellStyle name="Hyperlink" xfId="10972" builtinId="8" hidden="1"/>
    <cellStyle name="Hyperlink" xfId="10974" builtinId="8" hidden="1"/>
    <cellStyle name="Hyperlink" xfId="10976" builtinId="8" hidden="1"/>
    <cellStyle name="Hyperlink" xfId="10978" builtinId="8" hidden="1"/>
    <cellStyle name="Hyperlink" xfId="10980" builtinId="8" hidden="1"/>
    <cellStyle name="Hyperlink" xfId="10982" builtinId="8" hidden="1"/>
    <cellStyle name="Hyperlink" xfId="10984" builtinId="8" hidden="1"/>
    <cellStyle name="Hyperlink" xfId="10986" builtinId="8" hidden="1"/>
    <cellStyle name="Hyperlink" xfId="10988" builtinId="8" hidden="1"/>
    <cellStyle name="Hyperlink" xfId="10990" builtinId="8" hidden="1"/>
    <cellStyle name="Hyperlink" xfId="10992" builtinId="8" hidden="1"/>
    <cellStyle name="Hyperlink" xfId="10994" builtinId="8" hidden="1"/>
    <cellStyle name="Hyperlink" xfId="10996" builtinId="8" hidden="1"/>
    <cellStyle name="Hyperlink" xfId="10998" builtinId="8" hidden="1"/>
    <cellStyle name="Hyperlink" xfId="11000" builtinId="8" hidden="1"/>
    <cellStyle name="Hyperlink" xfId="11002" builtinId="8" hidden="1"/>
    <cellStyle name="Hyperlink" xfId="11004" builtinId="8" hidden="1"/>
    <cellStyle name="Hyperlink" xfId="11006" builtinId="8" hidden="1"/>
    <cellStyle name="Hyperlink" xfId="11008" builtinId="8" hidden="1"/>
    <cellStyle name="Hyperlink" xfId="11010" builtinId="8" hidden="1"/>
    <cellStyle name="Hyperlink" xfId="11012" builtinId="8" hidden="1"/>
    <cellStyle name="Hyperlink" xfId="11014" builtinId="8" hidden="1"/>
    <cellStyle name="Hyperlink" xfId="11016" builtinId="8" hidden="1"/>
    <cellStyle name="Hyperlink" xfId="11018" builtinId="8" hidden="1"/>
    <cellStyle name="Hyperlink" xfId="11020" builtinId="8" hidden="1"/>
    <cellStyle name="Hyperlink" xfId="11022" builtinId="8" hidden="1"/>
    <cellStyle name="Hyperlink" xfId="11024" builtinId="8" hidden="1"/>
    <cellStyle name="Hyperlink" xfId="11026" builtinId="8" hidden="1"/>
    <cellStyle name="Hyperlink" xfId="11028" builtinId="8" hidden="1"/>
    <cellStyle name="Hyperlink" xfId="11030" builtinId="8" hidden="1"/>
    <cellStyle name="Hyperlink" xfId="11032" builtinId="8" hidden="1"/>
    <cellStyle name="Hyperlink" xfId="11034" builtinId="8" hidden="1"/>
    <cellStyle name="Hyperlink" xfId="11036" builtinId="8" hidden="1"/>
    <cellStyle name="Hyperlink" xfId="11038" builtinId="8" hidden="1"/>
    <cellStyle name="Hyperlink" xfId="11040" builtinId="8" hidden="1"/>
    <cellStyle name="Hyperlink" xfId="11042" builtinId="8" hidden="1"/>
    <cellStyle name="Hyperlink" xfId="11044" builtinId="8" hidden="1"/>
    <cellStyle name="Hyperlink" xfId="11046" builtinId="8" hidden="1"/>
    <cellStyle name="Hyperlink" xfId="11048" builtinId="8" hidden="1"/>
    <cellStyle name="Hyperlink" xfId="11050" builtinId="8" hidden="1"/>
    <cellStyle name="Hyperlink" xfId="11052" builtinId="8" hidden="1"/>
    <cellStyle name="Hyperlink" xfId="11054" builtinId="8" hidden="1"/>
    <cellStyle name="Hyperlink" xfId="11056" builtinId="8" hidden="1"/>
    <cellStyle name="Hyperlink" xfId="11058" builtinId="8" hidden="1"/>
    <cellStyle name="Hyperlink" xfId="11060" builtinId="8" hidden="1"/>
    <cellStyle name="Hyperlink" xfId="11062" builtinId="8" hidden="1"/>
    <cellStyle name="Hyperlink" xfId="11064" builtinId="8" hidden="1"/>
    <cellStyle name="Hyperlink" xfId="11066" builtinId="8" hidden="1"/>
    <cellStyle name="Hyperlink" xfId="11068" builtinId="8" hidden="1"/>
    <cellStyle name="Hyperlink" xfId="11070" builtinId="8" hidden="1"/>
    <cellStyle name="Hyperlink" xfId="11072" builtinId="8" hidden="1"/>
    <cellStyle name="Hyperlink" xfId="11074" builtinId="8" hidden="1"/>
    <cellStyle name="Hyperlink" xfId="11076" builtinId="8" hidden="1"/>
    <cellStyle name="Hyperlink" xfId="11078" builtinId="8" hidden="1"/>
    <cellStyle name="Hyperlink" xfId="11080" builtinId="8" hidden="1"/>
    <cellStyle name="Hyperlink" xfId="11082" builtinId="8" hidden="1"/>
    <cellStyle name="Hyperlink" xfId="11084" builtinId="8" hidden="1"/>
    <cellStyle name="Hyperlink" xfId="11086" builtinId="8" hidden="1"/>
    <cellStyle name="Hyperlink" xfId="11088" builtinId="8" hidden="1"/>
    <cellStyle name="Hyperlink" xfId="11090" builtinId="8" hidden="1"/>
    <cellStyle name="Hyperlink" xfId="11092" builtinId="8" hidden="1"/>
    <cellStyle name="Hyperlink" xfId="11094" builtinId="8" hidden="1"/>
    <cellStyle name="Hyperlink" xfId="11096" builtinId="8" hidden="1"/>
    <cellStyle name="Hyperlink" xfId="11098" builtinId="8" hidden="1"/>
    <cellStyle name="Hyperlink" xfId="11100" builtinId="8" hidden="1"/>
    <cellStyle name="Hyperlink" xfId="11102" builtinId="8" hidden="1"/>
    <cellStyle name="Hyperlink" xfId="11104" builtinId="8" hidden="1"/>
    <cellStyle name="Hyperlink" xfId="11106" builtinId="8" hidden="1"/>
    <cellStyle name="Hyperlink" xfId="11108" builtinId="8" hidden="1"/>
    <cellStyle name="Hyperlink" xfId="11110" builtinId="8" hidden="1"/>
    <cellStyle name="Hyperlink" xfId="11112" builtinId="8" hidden="1"/>
    <cellStyle name="Hyperlink" xfId="11114" builtinId="8" hidden="1"/>
    <cellStyle name="Hyperlink" xfId="11116" builtinId="8" hidden="1"/>
    <cellStyle name="Hyperlink" xfId="11118" builtinId="8" hidden="1"/>
    <cellStyle name="Hyperlink" xfId="11120" builtinId="8" hidden="1"/>
    <cellStyle name="Hyperlink" xfId="11122" builtinId="8" hidden="1"/>
    <cellStyle name="Hyperlink" xfId="11124" builtinId="8" hidden="1"/>
    <cellStyle name="Hyperlink" xfId="11126" builtinId="8" hidden="1"/>
    <cellStyle name="Hyperlink" xfId="11128" builtinId="8" hidden="1"/>
    <cellStyle name="Hyperlink" xfId="11130" builtinId="8" hidden="1"/>
    <cellStyle name="Hyperlink" xfId="11132" builtinId="8" hidden="1"/>
    <cellStyle name="Hyperlink" xfId="11134" builtinId="8" hidden="1"/>
    <cellStyle name="Hyperlink" xfId="11136" builtinId="8" hidden="1"/>
    <cellStyle name="Hyperlink" xfId="11138" builtinId="8" hidden="1"/>
    <cellStyle name="Hyperlink" xfId="11140" builtinId="8" hidden="1"/>
    <cellStyle name="Hyperlink" xfId="11142" builtinId="8" hidden="1"/>
    <cellStyle name="Hyperlink" xfId="11144" builtinId="8" hidden="1"/>
    <cellStyle name="Hyperlink" xfId="11146" builtinId="8" hidden="1"/>
    <cellStyle name="Hyperlink" xfId="11148" builtinId="8" hidden="1"/>
    <cellStyle name="Hyperlink" xfId="11150" builtinId="8" hidden="1"/>
    <cellStyle name="Hyperlink" xfId="11152" builtinId="8" hidden="1"/>
    <cellStyle name="Hyperlink" xfId="11154" builtinId="8" hidden="1"/>
    <cellStyle name="Hyperlink" xfId="11156" builtinId="8" hidden="1"/>
    <cellStyle name="Hyperlink" xfId="11158" builtinId="8" hidden="1"/>
    <cellStyle name="Hyperlink" xfId="11160" builtinId="8" hidden="1"/>
    <cellStyle name="Hyperlink" xfId="11162" builtinId="8" hidden="1"/>
    <cellStyle name="Hyperlink" xfId="11164" builtinId="8" hidden="1"/>
    <cellStyle name="Hyperlink" xfId="11166" builtinId="8" hidden="1"/>
    <cellStyle name="Hyperlink" xfId="11168" builtinId="8" hidden="1"/>
    <cellStyle name="Hyperlink" xfId="11170" builtinId="8" hidden="1"/>
    <cellStyle name="Hyperlink" xfId="11172" builtinId="8" hidden="1"/>
    <cellStyle name="Hyperlink" xfId="11174" builtinId="8" hidden="1"/>
    <cellStyle name="Hyperlink" xfId="11176" builtinId="8" hidden="1"/>
    <cellStyle name="Hyperlink" xfId="11178" builtinId="8" hidden="1"/>
    <cellStyle name="Hyperlink" xfId="11180" builtinId="8" hidden="1"/>
    <cellStyle name="Hyperlink" xfId="11182" builtinId="8" hidden="1"/>
    <cellStyle name="Hyperlink" xfId="11184" builtinId="8" hidden="1"/>
    <cellStyle name="Hyperlink" xfId="11186" builtinId="8" hidden="1"/>
    <cellStyle name="Hyperlink" xfId="11188" builtinId="8" hidden="1"/>
    <cellStyle name="Hyperlink" xfId="11190" builtinId="8" hidden="1"/>
    <cellStyle name="Hyperlink" xfId="11192" builtinId="8" hidden="1"/>
    <cellStyle name="Hyperlink" xfId="11194" builtinId="8" hidden="1"/>
    <cellStyle name="Hyperlink" xfId="11196" builtinId="8" hidden="1"/>
    <cellStyle name="Hyperlink" xfId="11198" builtinId="8" hidden="1"/>
    <cellStyle name="Hyperlink" xfId="11200" builtinId="8" hidden="1"/>
    <cellStyle name="Hyperlink" xfId="11202" builtinId="8" hidden="1"/>
    <cellStyle name="Hyperlink" xfId="11204" builtinId="8" hidden="1"/>
    <cellStyle name="Hyperlink" xfId="11206" builtinId="8" hidden="1"/>
    <cellStyle name="Hyperlink" xfId="11208" builtinId="8" hidden="1"/>
    <cellStyle name="Hyperlink" xfId="11210" builtinId="8" hidden="1"/>
    <cellStyle name="Hyperlink" xfId="11212" builtinId="8" hidden="1"/>
    <cellStyle name="Hyperlink" xfId="11214" builtinId="8" hidden="1"/>
    <cellStyle name="Hyperlink" xfId="11216" builtinId="8" hidden="1"/>
    <cellStyle name="Hyperlink" xfId="11218" builtinId="8" hidden="1"/>
    <cellStyle name="Hyperlink" xfId="11220" builtinId="8" hidden="1"/>
    <cellStyle name="Hyperlink" xfId="11222" builtinId="8" hidden="1"/>
    <cellStyle name="Hyperlink" xfId="11224" builtinId="8" hidden="1"/>
    <cellStyle name="Hyperlink" xfId="11226" builtinId="8" hidden="1"/>
    <cellStyle name="Hyperlink" xfId="11228" builtinId="8" hidden="1"/>
    <cellStyle name="Hyperlink" xfId="11230" builtinId="8" hidden="1"/>
    <cellStyle name="Hyperlink" xfId="11232" builtinId="8" hidden="1"/>
    <cellStyle name="Hyperlink" xfId="11234" builtinId="8" hidden="1"/>
    <cellStyle name="Hyperlink" xfId="11236" builtinId="8" hidden="1"/>
    <cellStyle name="Hyperlink" xfId="11238" builtinId="8" hidden="1"/>
    <cellStyle name="Hyperlink" xfId="11240" builtinId="8" hidden="1"/>
    <cellStyle name="Hyperlink" xfId="11242" builtinId="8" hidden="1"/>
    <cellStyle name="Hyperlink" xfId="11244" builtinId="8" hidden="1"/>
    <cellStyle name="Hyperlink" xfId="11246" builtinId="8" hidden="1"/>
    <cellStyle name="Hyperlink" xfId="11248" builtinId="8" hidden="1"/>
    <cellStyle name="Hyperlink" xfId="11250" builtinId="8" hidden="1"/>
    <cellStyle name="Hyperlink" xfId="11252" builtinId="8" hidden="1"/>
    <cellStyle name="Hyperlink" xfId="11254" builtinId="8" hidden="1"/>
    <cellStyle name="Hyperlink" xfId="11256" builtinId="8" hidden="1"/>
    <cellStyle name="Hyperlink" xfId="11258" builtinId="8" hidden="1"/>
    <cellStyle name="Hyperlink" xfId="11260" builtinId="8" hidden="1"/>
    <cellStyle name="Hyperlink" xfId="11262" builtinId="8" hidden="1"/>
    <cellStyle name="Hyperlink" xfId="11264" builtinId="8" hidden="1"/>
    <cellStyle name="Hyperlink" xfId="11266" builtinId="8" hidden="1"/>
    <cellStyle name="Hyperlink" xfId="11268" builtinId="8" hidden="1"/>
    <cellStyle name="Hyperlink" xfId="11270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286" builtinId="8" hidden="1"/>
    <cellStyle name="Hyperlink" xfId="11288" builtinId="8" hidden="1"/>
    <cellStyle name="Hyperlink" xfId="11290" builtinId="8" hidden="1"/>
    <cellStyle name="Hyperlink" xfId="11292" builtinId="8" hidden="1"/>
    <cellStyle name="Hyperlink" xfId="11294" builtinId="8" hidden="1"/>
    <cellStyle name="Hyperlink" xfId="11296" builtinId="8" hidden="1"/>
    <cellStyle name="Hyperlink" xfId="11298" builtinId="8" hidden="1"/>
    <cellStyle name="Hyperlink" xfId="11300" builtinId="8" hidden="1"/>
    <cellStyle name="Hyperlink" xfId="11302" builtinId="8" hidden="1"/>
    <cellStyle name="Hyperlink" xfId="11304" builtinId="8" hidden="1"/>
    <cellStyle name="Hyperlink" xfId="11306" builtinId="8" hidden="1"/>
    <cellStyle name="Hyperlink" xfId="11308" builtinId="8" hidden="1"/>
    <cellStyle name="Hyperlink" xfId="11310" builtinId="8" hidden="1"/>
    <cellStyle name="Hyperlink" xfId="11312" builtinId="8" hidden="1"/>
    <cellStyle name="Hyperlink" xfId="11314" builtinId="8" hidden="1"/>
    <cellStyle name="Hyperlink" xfId="11316" builtinId="8" hidden="1"/>
    <cellStyle name="Hyperlink" xfId="11318" builtinId="8" hidden="1"/>
    <cellStyle name="Hyperlink" xfId="11320" builtinId="8" hidden="1"/>
    <cellStyle name="Hyperlink" xfId="11322" builtinId="8" hidden="1"/>
    <cellStyle name="Hyperlink" xfId="11324" builtinId="8" hidden="1"/>
    <cellStyle name="Hyperlink" xfId="11326" builtinId="8" hidden="1"/>
    <cellStyle name="Hyperlink" xfId="11328" builtinId="8" hidden="1"/>
    <cellStyle name="Hyperlink" xfId="11330" builtinId="8" hidden="1"/>
    <cellStyle name="Hyperlink" xfId="11332" builtinId="8" hidden="1"/>
    <cellStyle name="Hyperlink" xfId="11334" builtinId="8" hidden="1"/>
    <cellStyle name="Hyperlink" xfId="11336" builtinId="8" hidden="1"/>
    <cellStyle name="Hyperlink" xfId="11338" builtinId="8" hidden="1"/>
    <cellStyle name="Hyperlink" xfId="11340" builtinId="8" hidden="1"/>
    <cellStyle name="Hyperlink" xfId="11342" builtinId="8" hidden="1"/>
    <cellStyle name="Hyperlink" xfId="11344" builtinId="8" hidden="1"/>
    <cellStyle name="Hyperlink" xfId="11346" builtinId="8" hidden="1"/>
    <cellStyle name="Hyperlink" xfId="11348" builtinId="8" hidden="1"/>
    <cellStyle name="Hyperlink" xfId="11350" builtinId="8" hidden="1"/>
    <cellStyle name="Hyperlink" xfId="11352" builtinId="8" hidden="1"/>
    <cellStyle name="Hyperlink" xfId="11354" builtinId="8" hidden="1"/>
    <cellStyle name="Hyperlink" xfId="11356" builtinId="8" hidden="1"/>
    <cellStyle name="Hyperlink" xfId="11358" builtinId="8" hidden="1"/>
    <cellStyle name="Hyperlink" xfId="11360" builtinId="8" hidden="1"/>
    <cellStyle name="Hyperlink" xfId="11362" builtinId="8" hidden="1"/>
    <cellStyle name="Hyperlink" xfId="11364" builtinId="8" hidden="1"/>
    <cellStyle name="Hyperlink" xfId="11366" builtinId="8" hidden="1"/>
    <cellStyle name="Hyperlink" xfId="11368" builtinId="8" hidden="1"/>
    <cellStyle name="Hyperlink" xfId="11370" builtinId="8" hidden="1"/>
    <cellStyle name="Hyperlink" xfId="11372" builtinId="8" hidden="1"/>
    <cellStyle name="Hyperlink" xfId="11374" builtinId="8" hidden="1"/>
    <cellStyle name="Hyperlink" xfId="11376" builtinId="8" hidden="1"/>
    <cellStyle name="Hyperlink" xfId="11378" builtinId="8" hidden="1"/>
    <cellStyle name="Hyperlink" xfId="11380" builtinId="8" hidden="1"/>
    <cellStyle name="Hyperlink" xfId="11382" builtinId="8" hidden="1"/>
    <cellStyle name="Hyperlink" xfId="11384" builtinId="8" hidden="1"/>
    <cellStyle name="Hyperlink" xfId="11386" builtinId="8" hidden="1"/>
    <cellStyle name="Hyperlink" xfId="11388" builtinId="8" hidden="1"/>
    <cellStyle name="Hyperlink" xfId="11390" builtinId="8" hidden="1"/>
    <cellStyle name="Hyperlink" xfId="11392" builtinId="8" hidden="1"/>
    <cellStyle name="Hyperlink" xfId="11394" builtinId="8" hidden="1"/>
    <cellStyle name="Hyperlink" xfId="11396" builtinId="8" hidden="1"/>
    <cellStyle name="Hyperlink" xfId="11398" builtinId="8" hidden="1"/>
    <cellStyle name="Hyperlink" xfId="11400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74" builtinId="8" hidden="1"/>
    <cellStyle name="Hyperlink" xfId="11476" builtinId="8" hidden="1"/>
    <cellStyle name="Hyperlink" xfId="11478" builtinId="8" hidden="1"/>
    <cellStyle name="Hyperlink" xfId="11480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6" builtinId="8" hidden="1"/>
    <cellStyle name="Hyperlink" xfId="11498" builtinId="8" hidden="1"/>
    <cellStyle name="Hyperlink" xfId="11500" builtinId="8" hidden="1"/>
    <cellStyle name="Hyperlink" xfId="11502" builtinId="8" hidden="1"/>
    <cellStyle name="Hyperlink" xfId="11504" builtinId="8" hidden="1"/>
    <cellStyle name="Hyperlink" xfId="11506" builtinId="8" hidden="1"/>
    <cellStyle name="Hyperlink" xfId="11508" builtinId="8" hidden="1"/>
    <cellStyle name="Hyperlink" xfId="11510" builtinId="8" hidden="1"/>
    <cellStyle name="Hyperlink" xfId="11512" builtinId="8" hidden="1"/>
    <cellStyle name="Hyperlink" xfId="11514" builtinId="8" hidden="1"/>
    <cellStyle name="Hyperlink" xfId="11516" builtinId="8" hidden="1"/>
    <cellStyle name="Hyperlink" xfId="11518" builtinId="8" hidden="1"/>
    <cellStyle name="Hyperlink" xfId="11520" builtinId="8" hidden="1"/>
    <cellStyle name="Hyperlink" xfId="11522" builtinId="8" hidden="1"/>
    <cellStyle name="Hyperlink" xfId="11524" builtinId="8" hidden="1"/>
    <cellStyle name="Hyperlink" xfId="11526" builtinId="8" hidden="1"/>
    <cellStyle name="Hyperlink" xfId="11528" builtinId="8" hidden="1"/>
    <cellStyle name="Hyperlink" xfId="11530" builtinId="8" hidden="1"/>
    <cellStyle name="Hyperlink" xfId="11532" builtinId="8" hidden="1"/>
    <cellStyle name="Hyperlink" xfId="11534" builtinId="8" hidden="1"/>
    <cellStyle name="Hyperlink" xfId="11536" builtinId="8" hidden="1"/>
    <cellStyle name="Hyperlink" xfId="11538" builtinId="8" hidden="1"/>
    <cellStyle name="Hyperlink" xfId="11540" builtinId="8" hidden="1"/>
    <cellStyle name="Hyperlink" xfId="11542" builtinId="8" hidden="1"/>
    <cellStyle name="Hyperlink" xfId="11544" builtinId="8" hidden="1"/>
    <cellStyle name="Hyperlink" xfId="11546" builtinId="8" hidden="1"/>
    <cellStyle name="Hyperlink" xfId="11548" builtinId="8" hidden="1"/>
    <cellStyle name="Hyperlink" xfId="11550" builtinId="8" hidden="1"/>
    <cellStyle name="Hyperlink" xfId="11552" builtinId="8" hidden="1"/>
    <cellStyle name="Hyperlink" xfId="11554" builtinId="8" hidden="1"/>
    <cellStyle name="Hyperlink" xfId="11556" builtinId="8" hidden="1"/>
    <cellStyle name="Hyperlink" xfId="11558" builtinId="8" hidden="1"/>
    <cellStyle name="Hyperlink" xfId="11560" builtinId="8" hidden="1"/>
    <cellStyle name="Hyperlink" xfId="11562" builtinId="8" hidden="1"/>
    <cellStyle name="Hyperlink" xfId="11564" builtinId="8" hidden="1"/>
    <cellStyle name="Hyperlink" xfId="11566" builtinId="8" hidden="1"/>
    <cellStyle name="Hyperlink" xfId="11568" builtinId="8" hidden="1"/>
    <cellStyle name="Hyperlink" xfId="11570" builtinId="8" hidden="1"/>
    <cellStyle name="Hyperlink" xfId="11572" builtinId="8" hidden="1"/>
    <cellStyle name="Hyperlink" xfId="11574" builtinId="8" hidden="1"/>
    <cellStyle name="Hyperlink" xfId="11576" builtinId="8" hidden="1"/>
    <cellStyle name="Hyperlink" xfId="11578" builtinId="8" hidden="1"/>
    <cellStyle name="Hyperlink" xfId="11580" builtinId="8" hidden="1"/>
    <cellStyle name="Hyperlink" xfId="11582" builtinId="8" hidden="1"/>
    <cellStyle name="Hyperlink" xfId="11584" builtinId="8" hidden="1"/>
    <cellStyle name="Hyperlink" xfId="11586" builtinId="8" hidden="1"/>
    <cellStyle name="Hyperlink" xfId="11588" builtinId="8" hidden="1"/>
    <cellStyle name="Hyperlink" xfId="11590" builtinId="8" hidden="1"/>
    <cellStyle name="Hyperlink" xfId="11592" builtinId="8" hidden="1"/>
    <cellStyle name="Hyperlink" xfId="11594" builtinId="8" hidden="1"/>
    <cellStyle name="Hyperlink" xfId="11596" builtinId="8" hidden="1"/>
    <cellStyle name="Hyperlink" xfId="11598" builtinId="8" hidden="1"/>
    <cellStyle name="Hyperlink" xfId="11600" builtinId="8" hidden="1"/>
    <cellStyle name="Hyperlink" xfId="11602" builtinId="8" hidden="1"/>
    <cellStyle name="Hyperlink" xfId="11604" builtinId="8" hidden="1"/>
    <cellStyle name="Hyperlink" xfId="11606" builtinId="8" hidden="1"/>
    <cellStyle name="Hyperlink" xfId="11608" builtinId="8" hidden="1"/>
    <cellStyle name="Hyperlink" xfId="11610" builtinId="8" hidden="1"/>
    <cellStyle name="Hyperlink" xfId="11612" builtinId="8" hidden="1"/>
    <cellStyle name="Hyperlink" xfId="11614" builtinId="8" hidden="1"/>
    <cellStyle name="Hyperlink" xfId="11616" builtinId="8" hidden="1"/>
    <cellStyle name="Hyperlink" xfId="11618" builtinId="8" hidden="1"/>
    <cellStyle name="Hyperlink" xfId="11620" builtinId="8" hidden="1"/>
    <cellStyle name="Hyperlink" xfId="11622" builtinId="8" hidden="1"/>
    <cellStyle name="Hyperlink" xfId="11624" builtinId="8" hidden="1"/>
    <cellStyle name="Hyperlink" xfId="11626" builtinId="8" hidden="1"/>
    <cellStyle name="Hyperlink" xfId="11628" builtinId="8" hidden="1"/>
    <cellStyle name="Hyperlink" xfId="11630" builtinId="8" hidden="1"/>
    <cellStyle name="Hyperlink" xfId="10581" builtinId="8" hidden="1"/>
    <cellStyle name="Hyperlink" xfId="10473" builtinId="8" hidden="1"/>
    <cellStyle name="Hyperlink" xfId="11796" builtinId="8" hidden="1"/>
    <cellStyle name="Hyperlink" xfId="11798" builtinId="8" hidden="1"/>
    <cellStyle name="Hyperlink" xfId="11800" builtinId="8" hidden="1"/>
    <cellStyle name="Hyperlink" xfId="11802" builtinId="8" hidden="1"/>
    <cellStyle name="Hyperlink" xfId="11804" builtinId="8" hidden="1"/>
    <cellStyle name="Hyperlink" xfId="11806" builtinId="8" hidden="1"/>
    <cellStyle name="Hyperlink" xfId="11808" builtinId="8" hidden="1"/>
    <cellStyle name="Hyperlink" xfId="11810" builtinId="8" hidden="1"/>
    <cellStyle name="Hyperlink" xfId="11812" builtinId="8" hidden="1"/>
    <cellStyle name="Hyperlink" xfId="11814" builtinId="8" hidden="1"/>
    <cellStyle name="Hyperlink" xfId="11816" builtinId="8" hidden="1"/>
    <cellStyle name="Hyperlink" xfId="11818" builtinId="8" hidden="1"/>
    <cellStyle name="Hyperlink" xfId="11820" builtinId="8" hidden="1"/>
    <cellStyle name="Hyperlink" xfId="11822" builtinId="8" hidden="1"/>
    <cellStyle name="Hyperlink" xfId="11824" builtinId="8" hidden="1"/>
    <cellStyle name="Hyperlink" xfId="11826" builtinId="8" hidden="1"/>
    <cellStyle name="Hyperlink" xfId="11828" builtinId="8" hidden="1"/>
    <cellStyle name="Hyperlink" xfId="11830" builtinId="8" hidden="1"/>
    <cellStyle name="Hyperlink" xfId="11832" builtinId="8" hidden="1"/>
    <cellStyle name="Hyperlink" xfId="11834" builtinId="8" hidden="1"/>
    <cellStyle name="Hyperlink" xfId="11836" builtinId="8" hidden="1"/>
    <cellStyle name="Hyperlink" xfId="11838" builtinId="8" hidden="1"/>
    <cellStyle name="Hyperlink" xfId="11840" builtinId="8" hidden="1"/>
    <cellStyle name="Hyperlink" xfId="11842" builtinId="8" hidden="1"/>
    <cellStyle name="Hyperlink" xfId="11844" builtinId="8" hidden="1"/>
    <cellStyle name="Hyperlink" xfId="11846" builtinId="8" hidden="1"/>
    <cellStyle name="Hyperlink" xfId="11848" builtinId="8" hidden="1"/>
    <cellStyle name="Hyperlink" xfId="11850" builtinId="8" hidden="1"/>
    <cellStyle name="Hyperlink" xfId="11852" builtinId="8" hidden="1"/>
    <cellStyle name="Hyperlink" xfId="11854" builtinId="8" hidden="1"/>
    <cellStyle name="Hyperlink" xfId="11856" builtinId="8" hidden="1"/>
    <cellStyle name="Hyperlink" xfId="11858" builtinId="8" hidden="1"/>
    <cellStyle name="Hyperlink" xfId="11860" builtinId="8" hidden="1"/>
    <cellStyle name="Hyperlink" xfId="11862" builtinId="8" hidden="1"/>
    <cellStyle name="Hyperlink" xfId="11864" builtinId="8" hidden="1"/>
    <cellStyle name="Hyperlink" xfId="11866" builtinId="8" hidden="1"/>
    <cellStyle name="Hyperlink" xfId="11868" builtinId="8" hidden="1"/>
    <cellStyle name="Hyperlink" xfId="11870" builtinId="8" hidden="1"/>
    <cellStyle name="Hyperlink" xfId="11872" builtinId="8" hidden="1"/>
    <cellStyle name="Hyperlink" xfId="11874" builtinId="8" hidden="1"/>
    <cellStyle name="Hyperlink" xfId="11876" builtinId="8" hidden="1"/>
    <cellStyle name="Hyperlink" xfId="11878" builtinId="8" hidden="1"/>
    <cellStyle name="Hyperlink" xfId="11880" builtinId="8" hidden="1"/>
    <cellStyle name="Hyperlink" xfId="11882" builtinId="8" hidden="1"/>
    <cellStyle name="Hyperlink" xfId="11884" builtinId="8" hidden="1"/>
    <cellStyle name="Hyperlink" xfId="11886" builtinId="8" hidden="1"/>
    <cellStyle name="Hyperlink" xfId="11888" builtinId="8" hidden="1"/>
    <cellStyle name="Hyperlink" xfId="11890" builtinId="8" hidden="1"/>
    <cellStyle name="Hyperlink" xfId="11892" builtinId="8" hidden="1"/>
    <cellStyle name="Hyperlink" xfId="11894" builtinId="8" hidden="1"/>
    <cellStyle name="Hyperlink" xfId="11896" builtinId="8" hidden="1"/>
    <cellStyle name="Hyperlink" xfId="11898" builtinId="8" hidden="1"/>
    <cellStyle name="Hyperlink" xfId="11900" builtinId="8" hidden="1"/>
    <cellStyle name="Hyperlink" xfId="11902" builtinId="8" hidden="1"/>
    <cellStyle name="Hyperlink" xfId="11904" builtinId="8" hidden="1"/>
    <cellStyle name="Hyperlink" xfId="11906" builtinId="8" hidden="1"/>
    <cellStyle name="Hyperlink" xfId="11908" builtinId="8" hidden="1"/>
    <cellStyle name="Hyperlink" xfId="11910" builtinId="8" hidden="1"/>
    <cellStyle name="Hyperlink" xfId="11912" builtinId="8" hidden="1"/>
    <cellStyle name="Hyperlink" xfId="11914" builtinId="8" hidden="1"/>
    <cellStyle name="Hyperlink" xfId="11916" builtinId="8" hidden="1"/>
    <cellStyle name="Hyperlink" xfId="11918" builtinId="8" hidden="1"/>
    <cellStyle name="Hyperlink" xfId="11920" builtinId="8" hidden="1"/>
    <cellStyle name="Hyperlink" xfId="11922" builtinId="8" hidden="1"/>
    <cellStyle name="Hyperlink" xfId="11924" builtinId="8" hidden="1"/>
    <cellStyle name="Hyperlink" xfId="11926" builtinId="8" hidden="1"/>
    <cellStyle name="Hyperlink" xfId="11928" builtinId="8" hidden="1"/>
    <cellStyle name="Hyperlink" xfId="11930" builtinId="8" hidden="1"/>
    <cellStyle name="Hyperlink" xfId="11932" builtinId="8" hidden="1"/>
    <cellStyle name="Hyperlink" xfId="11934" builtinId="8" hidden="1"/>
    <cellStyle name="Hyperlink" xfId="11936" builtinId="8" hidden="1"/>
    <cellStyle name="Hyperlink" xfId="11938" builtinId="8" hidden="1"/>
    <cellStyle name="Hyperlink" xfId="11940" builtinId="8" hidden="1"/>
    <cellStyle name="Hyperlink" xfId="11942" builtinId="8" hidden="1"/>
    <cellStyle name="Hyperlink" xfId="11944" builtinId="8" hidden="1"/>
    <cellStyle name="Hyperlink" xfId="11946" builtinId="8" hidden="1"/>
    <cellStyle name="Hyperlink" xfId="11948" builtinId="8" hidden="1"/>
    <cellStyle name="Hyperlink" xfId="11950" builtinId="8" hidden="1"/>
    <cellStyle name="Hyperlink" xfId="11952" builtinId="8" hidden="1"/>
    <cellStyle name="Hyperlink" xfId="11954" builtinId="8" hidden="1"/>
    <cellStyle name="Hyperlink" xfId="11956" builtinId="8" hidden="1"/>
    <cellStyle name="Hyperlink" xfId="11958" builtinId="8" hidden="1"/>
    <cellStyle name="Hyperlink" xfId="11960" builtinId="8" hidden="1"/>
    <cellStyle name="Hyperlink" xfId="11962" builtinId="8" hidden="1"/>
    <cellStyle name="Hyperlink" xfId="11964" builtinId="8" hidden="1"/>
    <cellStyle name="Hyperlink" xfId="11966" builtinId="8" hidden="1"/>
    <cellStyle name="Hyperlink" xfId="11968" builtinId="8" hidden="1"/>
    <cellStyle name="Hyperlink" xfId="11970" builtinId="8" hidden="1"/>
    <cellStyle name="Hyperlink" xfId="11972" builtinId="8" hidden="1"/>
    <cellStyle name="Hyperlink" xfId="11974" builtinId="8" hidden="1"/>
    <cellStyle name="Hyperlink" xfId="11976" builtinId="8" hidden="1"/>
    <cellStyle name="Hyperlink" xfId="11978" builtinId="8" hidden="1"/>
    <cellStyle name="Hyperlink" xfId="11980" builtinId="8" hidden="1"/>
    <cellStyle name="Hyperlink" xfId="11982" builtinId="8" hidden="1"/>
    <cellStyle name="Hyperlink" xfId="11984" builtinId="8" hidden="1"/>
    <cellStyle name="Hyperlink" xfId="11986" builtinId="8" hidden="1"/>
    <cellStyle name="Hyperlink" xfId="11988" builtinId="8" hidden="1"/>
    <cellStyle name="Hyperlink" xfId="11990" builtinId="8" hidden="1"/>
    <cellStyle name="Hyperlink" xfId="11992" builtinId="8" hidden="1"/>
    <cellStyle name="Hyperlink" xfId="11994" builtinId="8" hidden="1"/>
    <cellStyle name="Hyperlink" xfId="11996" builtinId="8" hidden="1"/>
    <cellStyle name="Hyperlink" xfId="11998" builtinId="8" hidden="1"/>
    <cellStyle name="Hyperlink" xfId="12000" builtinId="8" hidden="1"/>
    <cellStyle name="Hyperlink" xfId="12002" builtinId="8" hidden="1"/>
    <cellStyle name="Hyperlink" xfId="12004" builtinId="8" hidden="1"/>
    <cellStyle name="Hyperlink" xfId="12006" builtinId="8" hidden="1"/>
    <cellStyle name="Hyperlink" xfId="12008" builtinId="8" hidden="1"/>
    <cellStyle name="Hyperlink" xfId="12010" builtinId="8" hidden="1"/>
    <cellStyle name="Hyperlink" xfId="12012" builtinId="8" hidden="1"/>
    <cellStyle name="Hyperlink" xfId="12014" builtinId="8" hidden="1"/>
    <cellStyle name="Hyperlink" xfId="12016" builtinId="8" hidden="1"/>
    <cellStyle name="Hyperlink" xfId="12018" builtinId="8" hidden="1"/>
    <cellStyle name="Hyperlink" xfId="12020" builtinId="8" hidden="1"/>
    <cellStyle name="Hyperlink" xfId="12022" builtinId="8" hidden="1"/>
    <cellStyle name="Hyperlink" xfId="12024" builtinId="8" hidden="1"/>
    <cellStyle name="Hyperlink" xfId="12026" builtinId="8" hidden="1"/>
    <cellStyle name="Hyperlink" xfId="12028" builtinId="8" hidden="1"/>
    <cellStyle name="Hyperlink" xfId="12030" builtinId="8" hidden="1"/>
    <cellStyle name="Hyperlink" xfId="12032" builtinId="8" hidden="1"/>
    <cellStyle name="Hyperlink" xfId="12034" builtinId="8" hidden="1"/>
    <cellStyle name="Hyperlink" xfId="12036" builtinId="8" hidden="1"/>
    <cellStyle name="Hyperlink" xfId="12038" builtinId="8" hidden="1"/>
    <cellStyle name="Hyperlink" xfId="12040" builtinId="8" hidden="1"/>
    <cellStyle name="Hyperlink" xfId="12042" builtinId="8" hidden="1"/>
    <cellStyle name="Hyperlink" xfId="12044" builtinId="8" hidden="1"/>
    <cellStyle name="Hyperlink" xfId="12046" builtinId="8" hidden="1"/>
    <cellStyle name="Hyperlink" xfId="12048" builtinId="8" hidden="1"/>
    <cellStyle name="Hyperlink" xfId="12050" builtinId="8" hidden="1"/>
    <cellStyle name="Hyperlink" xfId="12052" builtinId="8" hidden="1"/>
    <cellStyle name="Hyperlink" xfId="12054" builtinId="8" hidden="1"/>
    <cellStyle name="Hyperlink" xfId="12056" builtinId="8" hidden="1"/>
    <cellStyle name="Hyperlink" xfId="12058" builtinId="8" hidden="1"/>
    <cellStyle name="Hyperlink" xfId="12060" builtinId="8" hidden="1"/>
    <cellStyle name="Hyperlink" xfId="12062" builtinId="8" hidden="1"/>
    <cellStyle name="Hyperlink" xfId="12064" builtinId="8" hidden="1"/>
    <cellStyle name="Hyperlink" xfId="12066" builtinId="8" hidden="1"/>
    <cellStyle name="Hyperlink" xfId="12068" builtinId="8" hidden="1"/>
    <cellStyle name="Hyperlink" xfId="12070" builtinId="8" hidden="1"/>
    <cellStyle name="Hyperlink" xfId="12072" builtinId="8" hidden="1"/>
    <cellStyle name="Hyperlink" xfId="12074" builtinId="8" hidden="1"/>
    <cellStyle name="Hyperlink" xfId="12076" builtinId="8" hidden="1"/>
    <cellStyle name="Hyperlink" xfId="12078" builtinId="8" hidden="1"/>
    <cellStyle name="Hyperlink" xfId="12080" builtinId="8" hidden="1"/>
    <cellStyle name="Hyperlink" xfId="12082" builtinId="8" hidden="1"/>
    <cellStyle name="Hyperlink" xfId="12084" builtinId="8" hidden="1"/>
    <cellStyle name="Hyperlink" xfId="12086" builtinId="8" hidden="1"/>
    <cellStyle name="Hyperlink" xfId="12088" builtinId="8" hidden="1"/>
    <cellStyle name="Hyperlink" xfId="12090" builtinId="8" hidden="1"/>
    <cellStyle name="Hyperlink" xfId="12092" builtinId="8" hidden="1"/>
    <cellStyle name="Hyperlink" xfId="12094" builtinId="8" hidden="1"/>
    <cellStyle name="Hyperlink" xfId="12096" builtinId="8" hidden="1"/>
    <cellStyle name="Hyperlink" xfId="12098" builtinId="8" hidden="1"/>
    <cellStyle name="Hyperlink" xfId="12100" builtinId="8" hidden="1"/>
    <cellStyle name="Hyperlink" xfId="12102" builtinId="8" hidden="1"/>
    <cellStyle name="Hyperlink" xfId="12104" builtinId="8" hidden="1"/>
    <cellStyle name="Hyperlink" xfId="12106" builtinId="8" hidden="1"/>
    <cellStyle name="Hyperlink" xfId="12108" builtinId="8" hidden="1"/>
    <cellStyle name="Hyperlink" xfId="12110" builtinId="8" hidden="1"/>
    <cellStyle name="Hyperlink" xfId="12112" builtinId="8" hidden="1"/>
    <cellStyle name="Hyperlink" xfId="12114" builtinId="8" hidden="1"/>
    <cellStyle name="Hyperlink" xfId="12116" builtinId="8" hidden="1"/>
    <cellStyle name="Hyperlink" xfId="12118" builtinId="8" hidden="1"/>
    <cellStyle name="Hyperlink" xfId="12120" builtinId="8" hidden="1"/>
    <cellStyle name="Hyperlink" xfId="12122" builtinId="8" hidden="1"/>
    <cellStyle name="Hyperlink" xfId="12124" builtinId="8" hidden="1"/>
    <cellStyle name="Hyperlink" xfId="12126" builtinId="8" hidden="1"/>
    <cellStyle name="Hyperlink" xfId="12128" builtinId="8" hidden="1"/>
    <cellStyle name="Hyperlink" xfId="12130" builtinId="8" hidden="1"/>
    <cellStyle name="Hyperlink" xfId="12132" builtinId="8" hidden="1"/>
    <cellStyle name="Hyperlink" xfId="12134" builtinId="8" hidden="1"/>
    <cellStyle name="Hyperlink" xfId="12136" builtinId="8" hidden="1"/>
    <cellStyle name="Hyperlink" xfId="12138" builtinId="8" hidden="1"/>
    <cellStyle name="Hyperlink" xfId="12140" builtinId="8" hidden="1"/>
    <cellStyle name="Hyperlink" xfId="12142" builtinId="8" hidden="1"/>
    <cellStyle name="Hyperlink" xfId="12144" builtinId="8" hidden="1"/>
    <cellStyle name="Hyperlink" xfId="12146" builtinId="8" hidden="1"/>
    <cellStyle name="Hyperlink" xfId="12148" builtinId="8" hidden="1"/>
    <cellStyle name="Hyperlink" xfId="12150" builtinId="8" hidden="1"/>
    <cellStyle name="Hyperlink" xfId="12152" builtinId="8" hidden="1"/>
    <cellStyle name="Hyperlink" xfId="12154" builtinId="8" hidden="1"/>
    <cellStyle name="Hyperlink" xfId="12156" builtinId="8" hidden="1"/>
    <cellStyle name="Hyperlink" xfId="12158" builtinId="8" hidden="1"/>
    <cellStyle name="Hyperlink" xfId="12160" builtinId="8" hidden="1"/>
    <cellStyle name="Hyperlink" xfId="12162" builtinId="8" hidden="1"/>
    <cellStyle name="Hyperlink" xfId="12164" builtinId="8" hidden="1"/>
    <cellStyle name="Hyperlink" xfId="12166" builtinId="8" hidden="1"/>
    <cellStyle name="Hyperlink" xfId="12168" builtinId="8" hidden="1"/>
    <cellStyle name="Hyperlink" xfId="12170" builtinId="8" hidden="1"/>
    <cellStyle name="Hyperlink" xfId="12172" builtinId="8" hidden="1"/>
    <cellStyle name="Hyperlink" xfId="12174" builtinId="8" hidden="1"/>
    <cellStyle name="Hyperlink" xfId="12176" builtinId="8" hidden="1"/>
    <cellStyle name="Hyperlink" xfId="12178" builtinId="8" hidden="1"/>
    <cellStyle name="Hyperlink" xfId="12180" builtinId="8" hidden="1"/>
    <cellStyle name="Hyperlink" xfId="12182" builtinId="8" hidden="1"/>
    <cellStyle name="Hyperlink" xfId="12184" builtinId="8" hidden="1"/>
    <cellStyle name="Hyperlink" xfId="12186" builtinId="8" hidden="1"/>
    <cellStyle name="Hyperlink" xfId="12188" builtinId="8" hidden="1"/>
    <cellStyle name="Hyperlink" xfId="12190" builtinId="8" hidden="1"/>
    <cellStyle name="Hyperlink" xfId="12192" builtinId="8" hidden="1"/>
    <cellStyle name="Hyperlink" xfId="12194" builtinId="8" hidden="1"/>
    <cellStyle name="Hyperlink" xfId="12196" builtinId="8" hidden="1"/>
    <cellStyle name="Hyperlink" xfId="12198" builtinId="8" hidden="1"/>
    <cellStyle name="Hyperlink" xfId="12200" builtinId="8" hidden="1"/>
    <cellStyle name="Hyperlink" xfId="12202" builtinId="8" hidden="1"/>
    <cellStyle name="Hyperlink" xfId="12204" builtinId="8" hidden="1"/>
    <cellStyle name="Hyperlink" xfId="12206" builtinId="8" hidden="1"/>
    <cellStyle name="Hyperlink" xfId="12208" builtinId="8" hidden="1"/>
    <cellStyle name="Hyperlink" xfId="12210" builtinId="8" hidden="1"/>
    <cellStyle name="Hyperlink" xfId="12212" builtinId="8" hidden="1"/>
    <cellStyle name="Hyperlink" xfId="12214" builtinId="8" hidden="1"/>
    <cellStyle name="Hyperlink" xfId="12216" builtinId="8" hidden="1"/>
    <cellStyle name="Hyperlink" xfId="12218" builtinId="8" hidden="1"/>
    <cellStyle name="Hyperlink" xfId="12220" builtinId="8" hidden="1"/>
    <cellStyle name="Hyperlink" xfId="12222" builtinId="8" hidden="1"/>
    <cellStyle name="Hyperlink" xfId="12224" builtinId="8" hidden="1"/>
    <cellStyle name="Hyperlink" xfId="12226" builtinId="8" hidden="1"/>
    <cellStyle name="Hyperlink" xfId="12228" builtinId="8" hidden="1"/>
    <cellStyle name="Hyperlink" xfId="12230" builtinId="8" hidden="1"/>
    <cellStyle name="Hyperlink" xfId="12232" builtinId="8" hidden="1"/>
    <cellStyle name="Hyperlink" xfId="12234" builtinId="8" hidden="1"/>
    <cellStyle name="Hyperlink" xfId="12236" builtinId="8" hidden="1"/>
    <cellStyle name="Hyperlink" xfId="12238" builtinId="8" hidden="1"/>
    <cellStyle name="Hyperlink" xfId="12240" builtinId="8" hidden="1"/>
    <cellStyle name="Hyperlink" xfId="12242" builtinId="8" hidden="1"/>
    <cellStyle name="Hyperlink" xfId="12244" builtinId="8" hidden="1"/>
    <cellStyle name="Hyperlink" xfId="12246" builtinId="8" hidden="1"/>
    <cellStyle name="Hyperlink" xfId="12248" builtinId="8" hidden="1"/>
    <cellStyle name="Hyperlink" xfId="12250" builtinId="8" hidden="1"/>
    <cellStyle name="Hyperlink" xfId="12252" builtinId="8" hidden="1"/>
    <cellStyle name="Hyperlink" xfId="12254" builtinId="8" hidden="1"/>
    <cellStyle name="Hyperlink" xfId="12256" builtinId="8" hidden="1"/>
    <cellStyle name="Hyperlink" xfId="12258" builtinId="8" hidden="1"/>
    <cellStyle name="Hyperlink" xfId="12260" builtinId="8" hidden="1"/>
    <cellStyle name="Hyperlink" xfId="12262" builtinId="8" hidden="1"/>
    <cellStyle name="Hyperlink" xfId="12264" builtinId="8" hidden="1"/>
    <cellStyle name="Hyperlink" xfId="12266" builtinId="8" hidden="1"/>
    <cellStyle name="Hyperlink" xfId="12268" builtinId="8" hidden="1"/>
    <cellStyle name="Hyperlink" xfId="12270" builtinId="8" hidden="1"/>
    <cellStyle name="Hyperlink" xfId="12272" builtinId="8" hidden="1"/>
    <cellStyle name="Hyperlink" xfId="12274" builtinId="8" hidden="1"/>
    <cellStyle name="Hyperlink" xfId="12276" builtinId="8" hidden="1"/>
    <cellStyle name="Hyperlink" xfId="12278" builtinId="8" hidden="1"/>
    <cellStyle name="Hyperlink" xfId="12280" builtinId="8" hidden="1"/>
    <cellStyle name="Hyperlink" xfId="12282" builtinId="8" hidden="1"/>
    <cellStyle name="Hyperlink" xfId="12284" builtinId="8" hidden="1"/>
    <cellStyle name="Hyperlink" xfId="12286" builtinId="8" hidden="1"/>
    <cellStyle name="Hyperlink" xfId="12288" builtinId="8" hidden="1"/>
    <cellStyle name="Hyperlink" xfId="12290" builtinId="8" hidden="1"/>
    <cellStyle name="Hyperlink" xfId="12292" builtinId="8" hidden="1"/>
    <cellStyle name="Hyperlink" xfId="12294" builtinId="8" hidden="1"/>
    <cellStyle name="Hyperlink" xfId="12296" builtinId="8" hidden="1"/>
    <cellStyle name="Hyperlink" xfId="12298" builtinId="8" hidden="1"/>
    <cellStyle name="Hyperlink" xfId="12300" builtinId="8" hidden="1"/>
    <cellStyle name="Hyperlink" xfId="12302" builtinId="8" hidden="1"/>
    <cellStyle name="Hyperlink" xfId="12304" builtinId="8" hidden="1"/>
    <cellStyle name="Hyperlink" xfId="12306" builtinId="8" hidden="1"/>
    <cellStyle name="Hyperlink" xfId="12308" builtinId="8" hidden="1"/>
    <cellStyle name="Hyperlink" xfId="12310" builtinId="8" hidden="1"/>
    <cellStyle name="Hyperlink" xfId="12312" builtinId="8" hidden="1"/>
    <cellStyle name="Hyperlink" xfId="12314" builtinId="8" hidden="1"/>
    <cellStyle name="Hyperlink" xfId="12316" builtinId="8" hidden="1"/>
    <cellStyle name="Hyperlink" xfId="12318" builtinId="8" hidden="1"/>
    <cellStyle name="Hyperlink" xfId="12320" builtinId="8" hidden="1"/>
    <cellStyle name="Hyperlink" xfId="12322" builtinId="8" hidden="1"/>
    <cellStyle name="Hyperlink" xfId="12324" builtinId="8" hidden="1"/>
    <cellStyle name="Hyperlink" xfId="12326" builtinId="8" hidden="1"/>
    <cellStyle name="Hyperlink" xfId="12328" builtinId="8" hidden="1"/>
    <cellStyle name="Hyperlink" xfId="12330" builtinId="8" hidden="1"/>
    <cellStyle name="Hyperlink" xfId="12332" builtinId="8" hidden="1"/>
    <cellStyle name="Hyperlink" xfId="12334" builtinId="8" hidden="1"/>
    <cellStyle name="Hyperlink" xfId="12336" builtinId="8" hidden="1"/>
    <cellStyle name="Hyperlink" xfId="12338" builtinId="8" hidden="1"/>
    <cellStyle name="Hyperlink" xfId="12340" builtinId="8" hidden="1"/>
    <cellStyle name="Hyperlink" xfId="12342" builtinId="8" hidden="1"/>
    <cellStyle name="Hyperlink" xfId="12344" builtinId="8" hidden="1"/>
    <cellStyle name="Hyperlink" xfId="12346" builtinId="8" hidden="1"/>
    <cellStyle name="Hyperlink" xfId="12348" builtinId="8" hidden="1"/>
    <cellStyle name="Hyperlink" xfId="12350" builtinId="8" hidden="1"/>
    <cellStyle name="Hyperlink" xfId="12352" builtinId="8" hidden="1"/>
    <cellStyle name="Hyperlink" xfId="12354" builtinId="8" hidden="1"/>
    <cellStyle name="Hyperlink" xfId="12356" builtinId="8" hidden="1"/>
    <cellStyle name="Hyperlink" xfId="12358" builtinId="8" hidden="1"/>
    <cellStyle name="Hyperlink" xfId="12360" builtinId="8" hidden="1"/>
    <cellStyle name="Hyperlink" xfId="12362" builtinId="8" hidden="1"/>
    <cellStyle name="Hyperlink" xfId="12364" builtinId="8" hidden="1"/>
    <cellStyle name="Hyperlink" xfId="12366" builtinId="8" hidden="1"/>
    <cellStyle name="Hyperlink" xfId="12368" builtinId="8" hidden="1"/>
    <cellStyle name="Hyperlink" xfId="12370" builtinId="8" hidden="1"/>
    <cellStyle name="Hyperlink" xfId="12372" builtinId="8" hidden="1"/>
    <cellStyle name="Hyperlink" xfId="12374" builtinId="8" hidden="1"/>
    <cellStyle name="Hyperlink" xfId="12376" builtinId="8" hidden="1"/>
    <cellStyle name="Hyperlink" xfId="12378" builtinId="8" hidden="1"/>
    <cellStyle name="Hyperlink" xfId="12380" builtinId="8" hidden="1"/>
    <cellStyle name="Hyperlink" xfId="12382" builtinId="8" hidden="1"/>
    <cellStyle name="Hyperlink" xfId="12384" builtinId="8" hidden="1"/>
    <cellStyle name="Hyperlink" xfId="12386" builtinId="8" hidden="1"/>
    <cellStyle name="Hyperlink" xfId="12388" builtinId="8" hidden="1"/>
    <cellStyle name="Hyperlink" xfId="12390" builtinId="8" hidden="1"/>
    <cellStyle name="Hyperlink" xfId="12392" builtinId="8" hidden="1"/>
    <cellStyle name="Hyperlink" xfId="12394" builtinId="8" hidden="1"/>
    <cellStyle name="Hyperlink" xfId="12396" builtinId="8" hidden="1"/>
    <cellStyle name="Hyperlink" xfId="12398" builtinId="8" hidden="1"/>
    <cellStyle name="Hyperlink" xfId="12400" builtinId="8" hidden="1"/>
    <cellStyle name="Hyperlink" xfId="12402" builtinId="8" hidden="1"/>
    <cellStyle name="Hyperlink" xfId="12404" builtinId="8" hidden="1"/>
    <cellStyle name="Hyperlink" xfId="12406" builtinId="8" hidden="1"/>
    <cellStyle name="Hyperlink" xfId="12408" builtinId="8" hidden="1"/>
    <cellStyle name="Hyperlink" xfId="12410" builtinId="8" hidden="1"/>
    <cellStyle name="Hyperlink" xfId="12412" builtinId="8" hidden="1"/>
    <cellStyle name="Hyperlink" xfId="12414" builtinId="8" hidden="1"/>
    <cellStyle name="Hyperlink" xfId="12416" builtinId="8" hidden="1"/>
    <cellStyle name="Hyperlink" xfId="12418" builtinId="8" hidden="1"/>
    <cellStyle name="Hyperlink" xfId="12420" builtinId="8" hidden="1"/>
    <cellStyle name="Hyperlink" xfId="12422" builtinId="8" hidden="1"/>
    <cellStyle name="Hyperlink" xfId="12424" builtinId="8" hidden="1"/>
    <cellStyle name="Hyperlink" xfId="12426" builtinId="8" hidden="1"/>
    <cellStyle name="Hyperlink" xfId="12428" builtinId="8" hidden="1"/>
    <cellStyle name="Hyperlink" xfId="12430" builtinId="8" hidden="1"/>
    <cellStyle name="Hyperlink" xfId="12432" builtinId="8" hidden="1"/>
    <cellStyle name="Hyperlink" xfId="12434" builtinId="8" hidden="1"/>
    <cellStyle name="Hyperlink" xfId="12436" builtinId="8" hidden="1"/>
    <cellStyle name="Hyperlink" xfId="12438" builtinId="8" hidden="1"/>
    <cellStyle name="Hyperlink" xfId="12440" builtinId="8" hidden="1"/>
    <cellStyle name="Hyperlink" xfId="12442" builtinId="8" hidden="1"/>
    <cellStyle name="Hyperlink" xfId="12444" builtinId="8" hidden="1"/>
    <cellStyle name="Hyperlink" xfId="12446" builtinId="8" hidden="1"/>
    <cellStyle name="Hyperlink" xfId="12448" builtinId="8" hidden="1"/>
    <cellStyle name="Hyperlink" xfId="12450" builtinId="8" hidden="1"/>
    <cellStyle name="Hyperlink" xfId="12452" builtinId="8" hidden="1"/>
    <cellStyle name="Hyperlink" xfId="12454" builtinId="8" hidden="1"/>
    <cellStyle name="Hyperlink" xfId="12456" builtinId="8" hidden="1"/>
    <cellStyle name="Hyperlink" xfId="12458" builtinId="8" hidden="1"/>
    <cellStyle name="Hyperlink" xfId="12460" builtinId="8" hidden="1"/>
    <cellStyle name="Hyperlink" xfId="12462" builtinId="8" hidden="1"/>
    <cellStyle name="Hyperlink" xfId="12464" builtinId="8" hidden="1"/>
    <cellStyle name="Hyperlink" xfId="12466" builtinId="8" hidden="1"/>
    <cellStyle name="Hyperlink" xfId="12468" builtinId="8" hidden="1"/>
    <cellStyle name="Hyperlink" xfId="12470" builtinId="8" hidden="1"/>
    <cellStyle name="Hyperlink" xfId="12472" builtinId="8" hidden="1"/>
    <cellStyle name="Hyperlink" xfId="12474" builtinId="8" hidden="1"/>
    <cellStyle name="Hyperlink" xfId="12476" builtinId="8" hidden="1"/>
    <cellStyle name="Hyperlink" xfId="12478" builtinId="8" hidden="1"/>
    <cellStyle name="Hyperlink" xfId="12480" builtinId="8" hidden="1"/>
    <cellStyle name="Hyperlink" xfId="12482" builtinId="8" hidden="1"/>
    <cellStyle name="Hyperlink" xfId="12484" builtinId="8" hidden="1"/>
    <cellStyle name="Hyperlink" xfId="12486" builtinId="8" hidden="1"/>
    <cellStyle name="Hyperlink" xfId="12488" builtinId="8" hidden="1"/>
    <cellStyle name="Hyperlink" xfId="12490" builtinId="8" hidden="1"/>
    <cellStyle name="Hyperlink" xfId="12492" builtinId="8" hidden="1"/>
    <cellStyle name="Hyperlink" xfId="12494" builtinId="8" hidden="1"/>
    <cellStyle name="Hyperlink" xfId="12496" builtinId="8" hidden="1"/>
    <cellStyle name="Hyperlink" xfId="12498" builtinId="8" hidden="1"/>
    <cellStyle name="Hyperlink" xfId="12500" builtinId="8" hidden="1"/>
    <cellStyle name="Hyperlink" xfId="12502" builtinId="8" hidden="1"/>
    <cellStyle name="Hyperlink" xfId="12504" builtinId="8" hidden="1"/>
    <cellStyle name="Hyperlink" xfId="12506" builtinId="8" hidden="1"/>
    <cellStyle name="Hyperlink" xfId="12508" builtinId="8" hidden="1"/>
    <cellStyle name="Hyperlink" xfId="12510" builtinId="8" hidden="1"/>
    <cellStyle name="Hyperlink" xfId="12512" builtinId="8" hidden="1"/>
    <cellStyle name="Hyperlink" xfId="12514" builtinId="8" hidden="1"/>
    <cellStyle name="Hyperlink" xfId="12516" builtinId="8" hidden="1"/>
    <cellStyle name="Hyperlink" xfId="12518" builtinId="8" hidden="1"/>
    <cellStyle name="Hyperlink" xfId="12520" builtinId="8" hidden="1"/>
    <cellStyle name="Hyperlink" xfId="12522" builtinId="8" hidden="1"/>
    <cellStyle name="Hyperlink" xfId="12524" builtinId="8" hidden="1"/>
    <cellStyle name="Hyperlink" xfId="12526" builtinId="8" hidden="1"/>
    <cellStyle name="Hyperlink" xfId="12528" builtinId="8" hidden="1"/>
    <cellStyle name="Hyperlink" xfId="12530" builtinId="8" hidden="1"/>
    <cellStyle name="Hyperlink" xfId="12532" builtinId="8" hidden="1"/>
    <cellStyle name="Hyperlink" xfId="12534" builtinId="8" hidden="1"/>
    <cellStyle name="Hyperlink" xfId="12536" builtinId="8" hidden="1"/>
    <cellStyle name="Hyperlink" xfId="12538" builtinId="8" hidden="1"/>
    <cellStyle name="Hyperlink" xfId="12540" builtinId="8" hidden="1"/>
    <cellStyle name="Hyperlink" xfId="12542" builtinId="8" hidden="1"/>
    <cellStyle name="Hyperlink" xfId="12544" builtinId="8" hidden="1"/>
    <cellStyle name="Hyperlink" xfId="12546" builtinId="8" hidden="1"/>
    <cellStyle name="Hyperlink" xfId="12548" builtinId="8" hidden="1"/>
    <cellStyle name="Hyperlink" xfId="12550" builtinId="8" hidden="1"/>
    <cellStyle name="Hyperlink" xfId="12552" builtinId="8" hidden="1"/>
    <cellStyle name="Hyperlink" xfId="12554" builtinId="8" hidden="1"/>
    <cellStyle name="Hyperlink" xfId="12556" builtinId="8" hidden="1"/>
    <cellStyle name="Hyperlink" xfId="12558" builtinId="8" hidden="1"/>
    <cellStyle name="Hyperlink" xfId="12560" builtinId="8" hidden="1"/>
    <cellStyle name="Hyperlink" xfId="12562" builtinId="8" hidden="1"/>
    <cellStyle name="Hyperlink" xfId="12564" builtinId="8" hidden="1"/>
    <cellStyle name="Hyperlink" xfId="12566" builtinId="8" hidden="1"/>
    <cellStyle name="Hyperlink" xfId="12568" builtinId="8" hidden="1"/>
    <cellStyle name="Hyperlink" xfId="12570" builtinId="8" hidden="1"/>
    <cellStyle name="Hyperlink" xfId="12572" builtinId="8" hidden="1"/>
    <cellStyle name="Hyperlink" xfId="12574" builtinId="8" hidden="1"/>
    <cellStyle name="Hyperlink" xfId="12576" builtinId="8" hidden="1"/>
    <cellStyle name="Hyperlink" xfId="12578" builtinId="8" hidden="1"/>
    <cellStyle name="Hyperlink" xfId="12580" builtinId="8" hidden="1"/>
    <cellStyle name="Hyperlink" xfId="12582" builtinId="8" hidden="1"/>
    <cellStyle name="Hyperlink" xfId="12584" builtinId="8" hidden="1"/>
    <cellStyle name="Hyperlink" xfId="12586" builtinId="8" hidden="1"/>
    <cellStyle name="Hyperlink" xfId="12588" builtinId="8" hidden="1"/>
    <cellStyle name="Hyperlink" xfId="12590" builtinId="8" hidden="1"/>
    <cellStyle name="Hyperlink" xfId="12592" builtinId="8" hidden="1"/>
    <cellStyle name="Hyperlink" xfId="12594" builtinId="8" hidden="1"/>
    <cellStyle name="Hyperlink" xfId="12596" builtinId="8" hidden="1"/>
    <cellStyle name="Hyperlink" xfId="12598" builtinId="8" hidden="1"/>
    <cellStyle name="Hyperlink" xfId="12600" builtinId="8" hidden="1"/>
    <cellStyle name="Hyperlink" xfId="12602" builtinId="8" hidden="1"/>
    <cellStyle name="Hyperlink" xfId="12604" builtinId="8" hidden="1"/>
    <cellStyle name="Hyperlink" xfId="12606" builtinId="8" hidden="1"/>
    <cellStyle name="Hyperlink" xfId="12608" builtinId="8" hidden="1"/>
    <cellStyle name="Hyperlink" xfId="12610" builtinId="8" hidden="1"/>
    <cellStyle name="Hyperlink" xfId="12777" builtinId="8" hidden="1"/>
    <cellStyle name="Hyperlink" xfId="12779" builtinId="8" hidden="1"/>
    <cellStyle name="Hyperlink" xfId="12781" builtinId="8" hidden="1"/>
    <cellStyle name="Hyperlink" xfId="12783" builtinId="8" hidden="1"/>
    <cellStyle name="Hyperlink" xfId="12785" builtinId="8" hidden="1"/>
    <cellStyle name="Hyperlink" xfId="12787" builtinId="8" hidden="1"/>
    <cellStyle name="Hyperlink" xfId="12789" builtinId="8" hidden="1"/>
    <cellStyle name="Hyperlink" xfId="12791" builtinId="8" hidden="1"/>
    <cellStyle name="Hyperlink" xfId="12793" builtinId="8" hidden="1"/>
    <cellStyle name="Hyperlink" xfId="12795" builtinId="8" hidden="1"/>
    <cellStyle name="Hyperlink" xfId="12797" builtinId="8" hidden="1"/>
    <cellStyle name="Hyperlink" xfId="12799" builtinId="8" hidden="1"/>
    <cellStyle name="Hyperlink" xfId="12801" builtinId="8" hidden="1"/>
    <cellStyle name="Hyperlink" xfId="12803" builtinId="8" hidden="1"/>
    <cellStyle name="Hyperlink" xfId="12805" builtinId="8" hidden="1"/>
    <cellStyle name="Hyperlink" xfId="12807" builtinId="8" hidden="1"/>
    <cellStyle name="Hyperlink" xfId="12809" builtinId="8" hidden="1"/>
    <cellStyle name="Hyperlink" xfId="12811" builtinId="8" hidden="1"/>
    <cellStyle name="Hyperlink" xfId="12813" builtinId="8" hidden="1"/>
    <cellStyle name="Hyperlink" xfId="12815" builtinId="8" hidden="1"/>
    <cellStyle name="Hyperlink" xfId="12817" builtinId="8" hidden="1"/>
    <cellStyle name="Hyperlink" xfId="12819" builtinId="8" hidden="1"/>
    <cellStyle name="Hyperlink" xfId="12821" builtinId="8" hidden="1"/>
    <cellStyle name="Hyperlink" xfId="12823" builtinId="8" hidden="1"/>
    <cellStyle name="Hyperlink" xfId="12825" builtinId="8" hidden="1"/>
    <cellStyle name="Hyperlink" xfId="12827" builtinId="8" hidden="1"/>
    <cellStyle name="Hyperlink" xfId="12829" builtinId="8" hidden="1"/>
    <cellStyle name="Hyperlink" xfId="12831" builtinId="8" hidden="1"/>
    <cellStyle name="Hyperlink" xfId="12833" builtinId="8" hidden="1"/>
    <cellStyle name="Hyperlink" xfId="12835" builtinId="8" hidden="1"/>
    <cellStyle name="Hyperlink" xfId="12837" builtinId="8" hidden="1"/>
    <cellStyle name="Hyperlink" xfId="12839" builtinId="8" hidden="1"/>
    <cellStyle name="Hyperlink" xfId="12841" builtinId="8" hidden="1"/>
    <cellStyle name="Hyperlink" xfId="12843" builtinId="8" hidden="1"/>
    <cellStyle name="Hyperlink" xfId="12845" builtinId="8" hidden="1"/>
    <cellStyle name="Hyperlink" xfId="12847" builtinId="8" hidden="1"/>
    <cellStyle name="Hyperlink" xfId="12849" builtinId="8" hidden="1"/>
    <cellStyle name="Hyperlink" xfId="12851" builtinId="8" hidden="1"/>
    <cellStyle name="Hyperlink" xfId="12853" builtinId="8" hidden="1"/>
    <cellStyle name="Hyperlink" xfId="12855" builtinId="8" hidden="1"/>
    <cellStyle name="Hyperlink" xfId="12857" builtinId="8" hidden="1"/>
    <cellStyle name="Hyperlink" xfId="12859" builtinId="8" hidden="1"/>
    <cellStyle name="Hyperlink" xfId="12861" builtinId="8" hidden="1"/>
    <cellStyle name="Hyperlink" xfId="12863" builtinId="8" hidden="1"/>
    <cellStyle name="Hyperlink" xfId="12865" builtinId="8" hidden="1"/>
    <cellStyle name="Hyperlink" xfId="12867" builtinId="8" hidden="1"/>
    <cellStyle name="Hyperlink" xfId="12869" builtinId="8" hidden="1"/>
    <cellStyle name="Hyperlink" xfId="12871" builtinId="8" hidden="1"/>
    <cellStyle name="Hyperlink" xfId="12873" builtinId="8" hidden="1"/>
    <cellStyle name="Hyperlink" xfId="12875" builtinId="8" hidden="1"/>
    <cellStyle name="Hyperlink" xfId="12877" builtinId="8" hidden="1"/>
    <cellStyle name="Hyperlink" xfId="12879" builtinId="8" hidden="1"/>
    <cellStyle name="Hyperlink" xfId="12881" builtinId="8" hidden="1"/>
    <cellStyle name="Hyperlink" xfId="12883" builtinId="8" hidden="1"/>
    <cellStyle name="Hyperlink" xfId="12885" builtinId="8" hidden="1"/>
    <cellStyle name="Hyperlink" xfId="12887" builtinId="8" hidden="1"/>
    <cellStyle name="Hyperlink" xfId="12889" builtinId="8" hidden="1"/>
    <cellStyle name="Hyperlink" xfId="12891" builtinId="8" hidden="1"/>
    <cellStyle name="Hyperlink" xfId="12893" builtinId="8" hidden="1"/>
    <cellStyle name="Hyperlink" xfId="12895" builtinId="8" hidden="1"/>
    <cellStyle name="Hyperlink" xfId="12897" builtinId="8" hidden="1"/>
    <cellStyle name="Hyperlink" xfId="12899" builtinId="8" hidden="1"/>
    <cellStyle name="Hyperlink" xfId="12901" builtinId="8" hidden="1"/>
    <cellStyle name="Hyperlink" xfId="12903" builtinId="8" hidden="1"/>
    <cellStyle name="Hyperlink" xfId="12905" builtinId="8" hidden="1"/>
    <cellStyle name="Hyperlink" xfId="12907" builtinId="8" hidden="1"/>
    <cellStyle name="Hyperlink" xfId="12909" builtinId="8" hidden="1"/>
    <cellStyle name="Hyperlink" xfId="12911" builtinId="8" hidden="1"/>
    <cellStyle name="Hyperlink" xfId="12913" builtinId="8" hidden="1"/>
    <cellStyle name="Hyperlink" xfId="12915" builtinId="8" hidden="1"/>
    <cellStyle name="Hyperlink" xfId="12917" builtinId="8" hidden="1"/>
    <cellStyle name="Hyperlink" xfId="12919" builtinId="8" hidden="1"/>
    <cellStyle name="Hyperlink" xfId="12921" builtinId="8" hidden="1"/>
    <cellStyle name="Hyperlink" xfId="12923" builtinId="8" hidden="1"/>
    <cellStyle name="Hyperlink" xfId="12925" builtinId="8" hidden="1"/>
    <cellStyle name="Hyperlink" xfId="12927" builtinId="8" hidden="1"/>
    <cellStyle name="Hyperlink" xfId="12929" builtinId="8" hidden="1"/>
    <cellStyle name="Hyperlink" xfId="12931" builtinId="8" hidden="1"/>
    <cellStyle name="Hyperlink" xfId="12933" builtinId="8" hidden="1"/>
    <cellStyle name="Hyperlink" xfId="12935" builtinId="8" hidden="1"/>
    <cellStyle name="Hyperlink" xfId="12937" builtinId="8" hidden="1"/>
    <cellStyle name="Hyperlink" xfId="12939" builtinId="8" hidden="1"/>
    <cellStyle name="Hyperlink" xfId="12941" builtinId="8" hidden="1"/>
    <cellStyle name="Hyperlink" xfId="12943" builtinId="8" hidden="1"/>
    <cellStyle name="Hyperlink" xfId="12945" builtinId="8" hidden="1"/>
    <cellStyle name="Hyperlink" xfId="12947" builtinId="8" hidden="1"/>
    <cellStyle name="Hyperlink" xfId="12949" builtinId="8" hidden="1"/>
    <cellStyle name="Hyperlink" xfId="12951" builtinId="8" hidden="1"/>
    <cellStyle name="Hyperlink" xfId="12953" builtinId="8" hidden="1"/>
    <cellStyle name="Hyperlink" xfId="12955" builtinId="8" hidden="1"/>
    <cellStyle name="Hyperlink" xfId="12957" builtinId="8" hidden="1"/>
    <cellStyle name="Hyperlink" xfId="12959" builtinId="8" hidden="1"/>
    <cellStyle name="Hyperlink" xfId="12961" builtinId="8" hidden="1"/>
    <cellStyle name="Hyperlink" xfId="12963" builtinId="8" hidden="1"/>
    <cellStyle name="Hyperlink" xfId="12965" builtinId="8" hidden="1"/>
    <cellStyle name="Hyperlink" xfId="12967" builtinId="8" hidden="1"/>
    <cellStyle name="Hyperlink" xfId="12969" builtinId="8" hidden="1"/>
    <cellStyle name="Hyperlink" xfId="12971" builtinId="8" hidden="1"/>
    <cellStyle name="Hyperlink" xfId="12973" builtinId="8" hidden="1"/>
    <cellStyle name="Hyperlink" xfId="12975" builtinId="8" hidden="1"/>
    <cellStyle name="Hyperlink" xfId="12977" builtinId="8" hidden="1"/>
    <cellStyle name="Hyperlink" xfId="12979" builtinId="8" hidden="1"/>
    <cellStyle name="Hyperlink" xfId="12981" builtinId="8" hidden="1"/>
    <cellStyle name="Hyperlink" xfId="12983" builtinId="8" hidden="1"/>
    <cellStyle name="Hyperlink" xfId="12985" builtinId="8" hidden="1"/>
    <cellStyle name="Hyperlink" xfId="12987" builtinId="8" hidden="1"/>
    <cellStyle name="Hyperlink" xfId="12989" builtinId="8" hidden="1"/>
    <cellStyle name="Hyperlink" xfId="12991" builtinId="8" hidden="1"/>
    <cellStyle name="Hyperlink" xfId="12993" builtinId="8" hidden="1"/>
    <cellStyle name="Hyperlink" xfId="12995" builtinId="8" hidden="1"/>
    <cellStyle name="Hyperlink" xfId="12997" builtinId="8" hidden="1"/>
    <cellStyle name="Hyperlink" xfId="12999" builtinId="8" hidden="1"/>
    <cellStyle name="Hyperlink" xfId="13001" builtinId="8" hidden="1"/>
    <cellStyle name="Hyperlink" xfId="13003" builtinId="8" hidden="1"/>
    <cellStyle name="Hyperlink" xfId="13005" builtinId="8" hidden="1"/>
    <cellStyle name="Hyperlink" xfId="13007" builtinId="8" hidden="1"/>
    <cellStyle name="Hyperlink" xfId="13009" builtinId="8" hidden="1"/>
    <cellStyle name="Hyperlink" xfId="13011" builtinId="8" hidden="1"/>
    <cellStyle name="Hyperlink" xfId="13013" builtinId="8" hidden="1"/>
    <cellStyle name="Hyperlink" xfId="13015" builtinId="8" hidden="1"/>
    <cellStyle name="Hyperlink" xfId="13017" builtinId="8" hidden="1"/>
    <cellStyle name="Hyperlink" xfId="13019" builtinId="8" hidden="1"/>
    <cellStyle name="Hyperlink" xfId="13021" builtinId="8" hidden="1"/>
    <cellStyle name="Hyperlink" xfId="13023" builtinId="8" hidden="1"/>
    <cellStyle name="Hyperlink" xfId="13025" builtinId="8" hidden="1"/>
    <cellStyle name="Hyperlink" xfId="13027" builtinId="8" hidden="1"/>
    <cellStyle name="Hyperlink" xfId="13029" builtinId="8" hidden="1"/>
    <cellStyle name="Hyperlink" xfId="13031" builtinId="8" hidden="1"/>
    <cellStyle name="Hyperlink" xfId="13033" builtinId="8" hidden="1"/>
    <cellStyle name="Hyperlink" xfId="13035" builtinId="8" hidden="1"/>
    <cellStyle name="Hyperlink" xfId="13037" builtinId="8" hidden="1"/>
    <cellStyle name="Hyperlink" xfId="13039" builtinId="8" hidden="1"/>
    <cellStyle name="Hyperlink" xfId="13041" builtinId="8" hidden="1"/>
    <cellStyle name="Hyperlink" xfId="13043" builtinId="8" hidden="1"/>
    <cellStyle name="Hyperlink" xfId="13045" builtinId="8" hidden="1"/>
    <cellStyle name="Hyperlink" xfId="13047" builtinId="8" hidden="1"/>
    <cellStyle name="Hyperlink" xfId="13049" builtinId="8" hidden="1"/>
    <cellStyle name="Hyperlink" xfId="13051" builtinId="8" hidden="1"/>
    <cellStyle name="Hyperlink" xfId="13053" builtinId="8" hidden="1"/>
    <cellStyle name="Hyperlink" xfId="13055" builtinId="8" hidden="1"/>
    <cellStyle name="Hyperlink" xfId="13057" builtinId="8" hidden="1"/>
    <cellStyle name="Hyperlink" xfId="13059" builtinId="8" hidden="1"/>
    <cellStyle name="Hyperlink" xfId="13061" builtinId="8" hidden="1"/>
    <cellStyle name="Hyperlink" xfId="13063" builtinId="8" hidden="1"/>
    <cellStyle name="Hyperlink" xfId="13065" builtinId="8" hidden="1"/>
    <cellStyle name="Hyperlink" xfId="13067" builtinId="8" hidden="1"/>
    <cellStyle name="Hyperlink" xfId="13069" builtinId="8" hidden="1"/>
    <cellStyle name="Hyperlink" xfId="13071" builtinId="8" hidden="1"/>
    <cellStyle name="Hyperlink" xfId="13073" builtinId="8" hidden="1"/>
    <cellStyle name="Hyperlink" xfId="13075" builtinId="8" hidden="1"/>
    <cellStyle name="Hyperlink" xfId="13077" builtinId="8" hidden="1"/>
    <cellStyle name="Hyperlink" xfId="13079" builtinId="8" hidden="1"/>
    <cellStyle name="Hyperlink" xfId="13081" builtinId="8" hidden="1"/>
    <cellStyle name="Hyperlink" xfId="13083" builtinId="8" hidden="1"/>
    <cellStyle name="Hyperlink" xfId="13085" builtinId="8" hidden="1"/>
    <cellStyle name="Hyperlink" xfId="13087" builtinId="8" hidden="1"/>
    <cellStyle name="Hyperlink" xfId="13089" builtinId="8" hidden="1"/>
    <cellStyle name="Hyperlink" xfId="13091" builtinId="8" hidden="1"/>
    <cellStyle name="Hyperlink" xfId="13093" builtinId="8" hidden="1"/>
    <cellStyle name="Hyperlink" xfId="13095" builtinId="8" hidden="1"/>
    <cellStyle name="Hyperlink" xfId="13097" builtinId="8" hidden="1"/>
    <cellStyle name="Hyperlink" xfId="13099" builtinId="8" hidden="1"/>
    <cellStyle name="Hyperlink" xfId="13101" builtinId="8" hidden="1"/>
    <cellStyle name="Hyperlink" xfId="13103" builtinId="8" hidden="1"/>
    <cellStyle name="Hyperlink" xfId="13105" builtinId="8" hidden="1"/>
    <cellStyle name="Hyperlink" xfId="13107" builtinId="8" hidden="1"/>
    <cellStyle name="Hyperlink" xfId="13109" builtinId="8" hidden="1"/>
    <cellStyle name="Hyperlink" xfId="13111" builtinId="8" hidden="1"/>
    <cellStyle name="Hyperlink" xfId="13113" builtinId="8" hidden="1"/>
    <cellStyle name="Hyperlink" xfId="13115" builtinId="8" hidden="1"/>
    <cellStyle name="Hyperlink" xfId="13117" builtinId="8" hidden="1"/>
    <cellStyle name="Hyperlink" xfId="13119" builtinId="8" hidden="1"/>
    <cellStyle name="Hyperlink" xfId="13121" builtinId="8" hidden="1"/>
    <cellStyle name="Hyperlink" xfId="13123" builtinId="8" hidden="1"/>
    <cellStyle name="Hyperlink" xfId="13125" builtinId="8" hidden="1"/>
    <cellStyle name="Hyperlink" xfId="13127" builtinId="8" hidden="1"/>
    <cellStyle name="Hyperlink" xfId="13129" builtinId="8" hidden="1"/>
    <cellStyle name="Hyperlink" xfId="13131" builtinId="8" hidden="1"/>
    <cellStyle name="Hyperlink" xfId="13133" builtinId="8" hidden="1"/>
    <cellStyle name="Hyperlink" xfId="13135" builtinId="8" hidden="1"/>
    <cellStyle name="Hyperlink" xfId="13137" builtinId="8" hidden="1"/>
    <cellStyle name="Hyperlink" xfId="13139" builtinId="8" hidden="1"/>
    <cellStyle name="Hyperlink" xfId="13141" builtinId="8" hidden="1"/>
    <cellStyle name="Hyperlink" xfId="13143" builtinId="8" hidden="1"/>
    <cellStyle name="Hyperlink" xfId="13145" builtinId="8" hidden="1"/>
    <cellStyle name="Hyperlink" xfId="13147" builtinId="8" hidden="1"/>
    <cellStyle name="Hyperlink" xfId="13149" builtinId="8" hidden="1"/>
    <cellStyle name="Hyperlink" xfId="13151" builtinId="8" hidden="1"/>
    <cellStyle name="Hyperlink" xfId="13153" builtinId="8" hidden="1"/>
    <cellStyle name="Hyperlink" xfId="13155" builtinId="8" hidden="1"/>
    <cellStyle name="Hyperlink" xfId="13157" builtinId="8" hidden="1"/>
    <cellStyle name="Hyperlink" xfId="13159" builtinId="8" hidden="1"/>
    <cellStyle name="Hyperlink" xfId="13161" builtinId="8" hidden="1"/>
    <cellStyle name="Hyperlink" xfId="13163" builtinId="8" hidden="1"/>
    <cellStyle name="Hyperlink" xfId="13165" builtinId="8" hidden="1"/>
    <cellStyle name="Hyperlink" xfId="13167" builtinId="8" hidden="1"/>
    <cellStyle name="Hyperlink" xfId="13169" builtinId="8" hidden="1"/>
    <cellStyle name="Hyperlink" xfId="13171" builtinId="8" hidden="1"/>
    <cellStyle name="Hyperlink" xfId="13173" builtinId="8" hidden="1"/>
    <cellStyle name="Hyperlink" xfId="13175" builtinId="8" hidden="1"/>
    <cellStyle name="Hyperlink" xfId="13177" builtinId="8" hidden="1"/>
    <cellStyle name="Hyperlink" xfId="13179" builtinId="8" hidden="1"/>
    <cellStyle name="Hyperlink" xfId="13181" builtinId="8" hidden="1"/>
    <cellStyle name="Hyperlink" xfId="13183" builtinId="8" hidden="1"/>
    <cellStyle name="Hyperlink" xfId="13185" builtinId="8" hidden="1"/>
    <cellStyle name="Hyperlink" xfId="13187" builtinId="8" hidden="1"/>
    <cellStyle name="Hyperlink" xfId="13189" builtinId="8" hidden="1"/>
    <cellStyle name="Hyperlink" xfId="13191" builtinId="8" hidden="1"/>
    <cellStyle name="Hyperlink" xfId="13193" builtinId="8" hidden="1"/>
    <cellStyle name="Hyperlink" xfId="13195" builtinId="8" hidden="1"/>
    <cellStyle name="Hyperlink" xfId="13197" builtinId="8" hidden="1"/>
    <cellStyle name="Hyperlink" xfId="13199" builtinId="8" hidden="1"/>
    <cellStyle name="Hyperlink" xfId="13201" builtinId="8" hidden="1"/>
    <cellStyle name="Hyperlink" xfId="13203" builtinId="8" hidden="1"/>
    <cellStyle name="Hyperlink" xfId="13205" builtinId="8" hidden="1"/>
    <cellStyle name="Hyperlink" xfId="13207" builtinId="8" hidden="1"/>
    <cellStyle name="Hyperlink" xfId="13209" builtinId="8" hidden="1"/>
    <cellStyle name="Hyperlink" xfId="13211" builtinId="8" hidden="1"/>
    <cellStyle name="Hyperlink" xfId="13213" builtinId="8" hidden="1"/>
    <cellStyle name="Hyperlink" xfId="13215" builtinId="8" hidden="1"/>
    <cellStyle name="Hyperlink" xfId="13217" builtinId="8" hidden="1"/>
    <cellStyle name="Hyperlink" xfId="13219" builtinId="8" hidden="1"/>
    <cellStyle name="Hyperlink" xfId="13221" builtinId="8" hidden="1"/>
    <cellStyle name="Hyperlink" xfId="13223" builtinId="8" hidden="1"/>
    <cellStyle name="Hyperlink" xfId="13225" builtinId="8" hidden="1"/>
    <cellStyle name="Hyperlink" xfId="13227" builtinId="8" hidden="1"/>
    <cellStyle name="Hyperlink" xfId="13229" builtinId="8" hidden="1"/>
    <cellStyle name="Hyperlink" xfId="13231" builtinId="8" hidden="1"/>
    <cellStyle name="Hyperlink" xfId="13233" builtinId="8" hidden="1"/>
    <cellStyle name="Hyperlink" xfId="13235" builtinId="8" hidden="1"/>
    <cellStyle name="Hyperlink" xfId="13237" builtinId="8" hidden="1"/>
    <cellStyle name="Hyperlink" xfId="13239" builtinId="8" hidden="1"/>
    <cellStyle name="Hyperlink" xfId="13241" builtinId="8" hidden="1"/>
    <cellStyle name="Hyperlink" xfId="13243" builtinId="8" hidden="1"/>
    <cellStyle name="Hyperlink" xfId="13245" builtinId="8" hidden="1"/>
    <cellStyle name="Hyperlink" xfId="13247" builtinId="8" hidden="1"/>
    <cellStyle name="Hyperlink" xfId="13249" builtinId="8" hidden="1"/>
    <cellStyle name="Hyperlink" xfId="13251" builtinId="8" hidden="1"/>
    <cellStyle name="Hyperlink" xfId="13253" builtinId="8" hidden="1"/>
    <cellStyle name="Hyperlink" xfId="13255" builtinId="8" hidden="1"/>
    <cellStyle name="Hyperlink" xfId="13257" builtinId="8" hidden="1"/>
    <cellStyle name="Hyperlink" xfId="13259" builtinId="8" hidden="1"/>
    <cellStyle name="Hyperlink" xfId="13261" builtinId="8" hidden="1"/>
    <cellStyle name="Hyperlink" xfId="13263" builtinId="8" hidden="1"/>
    <cellStyle name="Hyperlink" xfId="13265" builtinId="8" hidden="1"/>
    <cellStyle name="Hyperlink" xfId="13267" builtinId="8" hidden="1"/>
    <cellStyle name="Hyperlink" xfId="13269" builtinId="8" hidden="1"/>
    <cellStyle name="Hyperlink" xfId="13271" builtinId="8" hidden="1"/>
    <cellStyle name="Hyperlink" xfId="13273" builtinId="8" hidden="1"/>
    <cellStyle name="Hyperlink" xfId="13275" builtinId="8" hidden="1"/>
    <cellStyle name="Hyperlink" xfId="13277" builtinId="8" hidden="1"/>
    <cellStyle name="Hyperlink" xfId="13279" builtinId="8" hidden="1"/>
    <cellStyle name="Hyperlink" xfId="13281" builtinId="8" hidden="1"/>
    <cellStyle name="Hyperlink" xfId="13283" builtinId="8" hidden="1"/>
    <cellStyle name="Hyperlink" xfId="13285" builtinId="8" hidden="1"/>
    <cellStyle name="Hyperlink" xfId="13287" builtinId="8" hidden="1"/>
    <cellStyle name="Hyperlink" xfId="13289" builtinId="8" hidden="1"/>
    <cellStyle name="Hyperlink" xfId="13291" builtinId="8" hidden="1"/>
    <cellStyle name="Hyperlink" xfId="13293" builtinId="8" hidden="1"/>
    <cellStyle name="Hyperlink" xfId="13295" builtinId="8" hidden="1"/>
    <cellStyle name="Hyperlink" xfId="13297" builtinId="8" hidden="1"/>
    <cellStyle name="Hyperlink" xfId="13299" builtinId="8" hidden="1"/>
    <cellStyle name="Hyperlink" xfId="13301" builtinId="8" hidden="1"/>
    <cellStyle name="Hyperlink" xfId="13303" builtinId="8" hidden="1"/>
    <cellStyle name="Hyperlink" xfId="13305" builtinId="8" hidden="1"/>
    <cellStyle name="Hyperlink" xfId="13307" builtinId="8" hidden="1"/>
    <cellStyle name="Hyperlink" xfId="13309" builtinId="8" hidden="1"/>
    <cellStyle name="Hyperlink" xfId="13311" builtinId="8" hidden="1"/>
    <cellStyle name="Hyperlink" xfId="13313" builtinId="8" hidden="1"/>
    <cellStyle name="Hyperlink" xfId="13315" builtinId="8" hidden="1"/>
    <cellStyle name="Hyperlink" xfId="13317" builtinId="8" hidden="1"/>
    <cellStyle name="Hyperlink" xfId="13319" builtinId="8" hidden="1"/>
    <cellStyle name="Hyperlink" xfId="13321" builtinId="8" hidden="1"/>
    <cellStyle name="Hyperlink" xfId="13323" builtinId="8" hidden="1"/>
    <cellStyle name="Hyperlink" xfId="13325" builtinId="8" hidden="1"/>
    <cellStyle name="Hyperlink" xfId="13327" builtinId="8" hidden="1"/>
    <cellStyle name="Hyperlink" xfId="13329" builtinId="8" hidden="1"/>
    <cellStyle name="Hyperlink" xfId="13331" builtinId="8" hidden="1"/>
    <cellStyle name="Hyperlink" xfId="13333" builtinId="8" hidden="1"/>
    <cellStyle name="Hyperlink" xfId="13335" builtinId="8" hidden="1"/>
    <cellStyle name="Hyperlink" xfId="13337" builtinId="8" hidden="1"/>
    <cellStyle name="Hyperlink" xfId="13339" builtinId="8" hidden="1"/>
    <cellStyle name="Hyperlink" xfId="13341" builtinId="8" hidden="1"/>
    <cellStyle name="Hyperlink" xfId="13343" builtinId="8" hidden="1"/>
    <cellStyle name="Hyperlink" xfId="13345" builtinId="8" hidden="1"/>
    <cellStyle name="Hyperlink" xfId="13347" builtinId="8" hidden="1"/>
    <cellStyle name="Hyperlink" xfId="13349" builtinId="8" hidden="1"/>
    <cellStyle name="Hyperlink" xfId="13351" builtinId="8" hidden="1"/>
    <cellStyle name="Hyperlink" xfId="13353" builtinId="8" hidden="1"/>
    <cellStyle name="Hyperlink" xfId="13355" builtinId="8" hidden="1"/>
    <cellStyle name="Hyperlink" xfId="13357" builtinId="8" hidden="1"/>
    <cellStyle name="Hyperlink" xfId="13359" builtinId="8" hidden="1"/>
    <cellStyle name="Hyperlink" xfId="13361" builtinId="8" hidden="1"/>
    <cellStyle name="Hyperlink" xfId="13363" builtinId="8" hidden="1"/>
    <cellStyle name="Hyperlink" xfId="13365" builtinId="8" hidden="1"/>
    <cellStyle name="Hyperlink" xfId="13367" builtinId="8" hidden="1"/>
    <cellStyle name="Hyperlink" xfId="13369" builtinId="8" hidden="1"/>
    <cellStyle name="Hyperlink" xfId="13371" builtinId="8" hidden="1"/>
    <cellStyle name="Hyperlink" xfId="13373" builtinId="8" hidden="1"/>
    <cellStyle name="Hyperlink" xfId="13375" builtinId="8" hidden="1"/>
    <cellStyle name="Hyperlink" xfId="13377" builtinId="8" hidden="1"/>
    <cellStyle name="Hyperlink" xfId="13379" builtinId="8" hidden="1"/>
    <cellStyle name="Hyperlink" xfId="13381" builtinId="8" hidden="1"/>
    <cellStyle name="Hyperlink" xfId="13383" builtinId="8" hidden="1"/>
    <cellStyle name="Hyperlink" xfId="13385" builtinId="8" hidden="1"/>
    <cellStyle name="Hyperlink" xfId="13387" builtinId="8" hidden="1"/>
    <cellStyle name="Hyperlink" xfId="13389" builtinId="8" hidden="1"/>
    <cellStyle name="Hyperlink" xfId="13391" builtinId="8" hidden="1"/>
    <cellStyle name="Hyperlink" xfId="13393" builtinId="8" hidden="1"/>
    <cellStyle name="Hyperlink" xfId="13395" builtinId="8" hidden="1"/>
    <cellStyle name="Hyperlink" xfId="13397" builtinId="8" hidden="1"/>
    <cellStyle name="Hyperlink" xfId="13399" builtinId="8" hidden="1"/>
    <cellStyle name="Hyperlink" xfId="13401" builtinId="8" hidden="1"/>
    <cellStyle name="Hyperlink" xfId="13403" builtinId="8" hidden="1"/>
    <cellStyle name="Hyperlink" xfId="13405" builtinId="8" hidden="1"/>
    <cellStyle name="Hyperlink" xfId="13407" builtinId="8" hidden="1"/>
    <cellStyle name="Hyperlink" xfId="13409" builtinId="8" hidden="1"/>
    <cellStyle name="Hyperlink" xfId="13411" builtinId="8" hidden="1"/>
    <cellStyle name="Hyperlink" xfId="13413" builtinId="8" hidden="1"/>
    <cellStyle name="Hyperlink" xfId="13415" builtinId="8" hidden="1"/>
    <cellStyle name="Hyperlink" xfId="13417" builtinId="8" hidden="1"/>
    <cellStyle name="Hyperlink" xfId="13421" builtinId="8" hidden="1"/>
    <cellStyle name="Hyperlink" xfId="13423" builtinId="8" hidden="1"/>
    <cellStyle name="Hyperlink" xfId="13425" builtinId="8" hidden="1"/>
    <cellStyle name="Hyperlink" xfId="13427" builtinId="8" hidden="1"/>
    <cellStyle name="Hyperlink" xfId="13429" builtinId="8" hidden="1"/>
    <cellStyle name="Hyperlink" xfId="13431" builtinId="8" hidden="1"/>
    <cellStyle name="Hyperlink" xfId="13433" builtinId="8" hidden="1"/>
    <cellStyle name="Hyperlink" xfId="13435" builtinId="8" hidden="1"/>
    <cellStyle name="Hyperlink" xfId="13437" builtinId="8" hidden="1"/>
    <cellStyle name="Hyperlink" xfId="13439" builtinId="8" hidden="1"/>
    <cellStyle name="Hyperlink" xfId="13441" builtinId="8" hidden="1"/>
    <cellStyle name="Hyperlink" xfId="13443" builtinId="8" hidden="1"/>
    <cellStyle name="Hyperlink" xfId="13445" builtinId="8" hidden="1"/>
    <cellStyle name="Hyperlink" xfId="13447" builtinId="8" hidden="1"/>
    <cellStyle name="Hyperlink" xfId="13449" builtinId="8" hidden="1"/>
    <cellStyle name="Hyperlink" xfId="13451" builtinId="8" hidden="1"/>
    <cellStyle name="Hyperlink" xfId="13453" builtinId="8" hidden="1"/>
    <cellStyle name="Hyperlink" xfId="13455" builtinId="8" hidden="1"/>
    <cellStyle name="Hyperlink" xfId="13457" builtinId="8" hidden="1"/>
    <cellStyle name="Hyperlink" xfId="13459" builtinId="8" hidden="1"/>
    <cellStyle name="Hyperlink" xfId="13461" builtinId="8" hidden="1"/>
    <cellStyle name="Hyperlink" xfId="13463" builtinId="8" hidden="1"/>
    <cellStyle name="Hyperlink" xfId="13465" builtinId="8" hidden="1"/>
    <cellStyle name="Hyperlink" xfId="13467" builtinId="8" hidden="1"/>
    <cellStyle name="Hyperlink" xfId="13469" builtinId="8" hidden="1"/>
    <cellStyle name="Hyperlink" xfId="13471" builtinId="8" hidden="1"/>
    <cellStyle name="Hyperlink" xfId="13473" builtinId="8" hidden="1"/>
    <cellStyle name="Hyperlink" xfId="13475" builtinId="8" hidden="1"/>
    <cellStyle name="Hyperlink" xfId="13477" builtinId="8" hidden="1"/>
    <cellStyle name="Hyperlink" xfId="13479" builtinId="8" hidden="1"/>
    <cellStyle name="Hyperlink" xfId="13481" builtinId="8" hidden="1"/>
    <cellStyle name="Hyperlink" xfId="13483" builtinId="8" hidden="1"/>
    <cellStyle name="Hyperlink" xfId="13485" builtinId="8" hidden="1"/>
    <cellStyle name="Hyperlink" xfId="13487" builtinId="8" hidden="1"/>
    <cellStyle name="Hyperlink" xfId="13489" builtinId="8" hidden="1"/>
    <cellStyle name="Hyperlink" xfId="13491" builtinId="8" hidden="1"/>
    <cellStyle name="Hyperlink" xfId="13493" builtinId="8" hidden="1"/>
    <cellStyle name="Hyperlink" xfId="13495" builtinId="8" hidden="1"/>
    <cellStyle name="Hyperlink" xfId="13497" builtinId="8" hidden="1"/>
    <cellStyle name="Hyperlink" xfId="13499" builtinId="8" hidden="1"/>
    <cellStyle name="Hyperlink" xfId="13501" builtinId="8" hidden="1"/>
    <cellStyle name="Hyperlink" xfId="13503" builtinId="8" hidden="1"/>
    <cellStyle name="Hyperlink" xfId="13505" builtinId="8" hidden="1"/>
    <cellStyle name="Hyperlink" xfId="13507" builtinId="8" hidden="1"/>
    <cellStyle name="Hyperlink" xfId="13509" builtinId="8" hidden="1"/>
    <cellStyle name="Hyperlink" xfId="13511" builtinId="8" hidden="1"/>
    <cellStyle name="Hyperlink" xfId="13513" builtinId="8" hidden="1"/>
    <cellStyle name="Hyperlink" xfId="13515" builtinId="8" hidden="1"/>
    <cellStyle name="Hyperlink" xfId="13517" builtinId="8" hidden="1"/>
    <cellStyle name="Hyperlink" xfId="13519" builtinId="8" hidden="1"/>
    <cellStyle name="Hyperlink" xfId="13521" builtinId="8" hidden="1"/>
    <cellStyle name="Hyperlink" xfId="13523" builtinId="8" hidden="1"/>
    <cellStyle name="Hyperlink" xfId="13525" builtinId="8" hidden="1"/>
    <cellStyle name="Hyperlink" xfId="13527" builtinId="8" hidden="1"/>
    <cellStyle name="Hyperlink" xfId="13529" builtinId="8" hidden="1"/>
    <cellStyle name="Hyperlink" xfId="13531" builtinId="8" hidden="1"/>
    <cellStyle name="Hyperlink" xfId="13533" builtinId="8" hidden="1"/>
    <cellStyle name="Hyperlink" xfId="13535" builtinId="8" hidden="1"/>
    <cellStyle name="Hyperlink" xfId="13537" builtinId="8" hidden="1"/>
    <cellStyle name="Hyperlink" xfId="13539" builtinId="8" hidden="1"/>
    <cellStyle name="Hyperlink" xfId="13541" builtinId="8" hidden="1"/>
    <cellStyle name="Hyperlink" xfId="13543" builtinId="8" hidden="1"/>
    <cellStyle name="Hyperlink" xfId="13545" builtinId="8" hidden="1"/>
    <cellStyle name="Hyperlink" xfId="13547" builtinId="8" hidden="1"/>
    <cellStyle name="Hyperlink" xfId="13549" builtinId="8" hidden="1"/>
    <cellStyle name="Hyperlink" xfId="13551" builtinId="8" hidden="1"/>
    <cellStyle name="Hyperlink" xfId="13553" builtinId="8" hidden="1"/>
    <cellStyle name="Hyperlink" xfId="13555" builtinId="8" hidden="1"/>
    <cellStyle name="Hyperlink" xfId="13557" builtinId="8" hidden="1"/>
    <cellStyle name="Hyperlink" xfId="13559" builtinId="8" hidden="1"/>
    <cellStyle name="Hyperlink" xfId="13561" builtinId="8" hidden="1"/>
    <cellStyle name="Hyperlink" xfId="13563" builtinId="8" hidden="1"/>
    <cellStyle name="Hyperlink" xfId="13565" builtinId="8" hidden="1"/>
    <cellStyle name="Hyperlink" xfId="13567" builtinId="8" hidden="1"/>
    <cellStyle name="Hyperlink" xfId="13569" builtinId="8" hidden="1"/>
    <cellStyle name="Hyperlink" xfId="13571" builtinId="8" hidden="1"/>
    <cellStyle name="Hyperlink" xfId="13573" builtinId="8" hidden="1"/>
    <cellStyle name="Hyperlink" xfId="13575" builtinId="8" hidden="1"/>
    <cellStyle name="Hyperlink" xfId="13577" builtinId="8" hidden="1"/>
    <cellStyle name="Hyperlink" xfId="13579" builtinId="8" hidden="1"/>
    <cellStyle name="Hyperlink" xfId="13581" builtinId="8" hidden="1"/>
    <cellStyle name="Hyperlink" xfId="13583" builtinId="8" hidden="1"/>
    <cellStyle name="Hyperlink" xfId="13585" builtinId="8" hidden="1"/>
    <cellStyle name="Hyperlink" xfId="13587" builtinId="8" hidden="1"/>
    <cellStyle name="Hyperlink" xfId="13589" builtinId="8" hidden="1"/>
    <cellStyle name="Hyperlink" xfId="13591" builtinId="8" hidden="1"/>
    <cellStyle name="Hyperlink" xfId="13593" builtinId="8" hidden="1"/>
    <cellStyle name="Hyperlink" xfId="13595" builtinId="8" hidden="1"/>
    <cellStyle name="Hyperlink" xfId="13419" builtinId="8" hidden="1"/>
    <cellStyle name="Hyperlink" xfId="13760" builtinId="8" hidden="1"/>
    <cellStyle name="Hyperlink" xfId="13762" builtinId="8" hidden="1"/>
    <cellStyle name="Hyperlink" xfId="13764" builtinId="8" hidden="1"/>
    <cellStyle name="Hyperlink" xfId="13766" builtinId="8" hidden="1"/>
    <cellStyle name="Hyperlink" xfId="13768" builtinId="8" hidden="1"/>
    <cellStyle name="Hyperlink" xfId="13770" builtinId="8" hidden="1"/>
    <cellStyle name="Hyperlink" xfId="13772" builtinId="8" hidden="1"/>
    <cellStyle name="Hyperlink" xfId="13774" builtinId="8" hidden="1"/>
    <cellStyle name="Hyperlink" xfId="13776" builtinId="8" hidden="1"/>
    <cellStyle name="Hyperlink" xfId="13778" builtinId="8" hidden="1"/>
    <cellStyle name="Hyperlink" xfId="13780" builtinId="8" hidden="1"/>
    <cellStyle name="Hyperlink" xfId="13782" builtinId="8" hidden="1"/>
    <cellStyle name="Hyperlink" xfId="13784" builtinId="8" hidden="1"/>
    <cellStyle name="Hyperlink" xfId="13786" builtinId="8" hidden="1"/>
    <cellStyle name="Hyperlink" xfId="13788" builtinId="8" hidden="1"/>
    <cellStyle name="Hyperlink" xfId="13790" builtinId="8" hidden="1"/>
    <cellStyle name="Hyperlink" xfId="13792" builtinId="8" hidden="1"/>
    <cellStyle name="Hyperlink" xfId="13794" builtinId="8" hidden="1"/>
    <cellStyle name="Hyperlink" xfId="13796" builtinId="8" hidden="1"/>
    <cellStyle name="Hyperlink" xfId="13798" builtinId="8" hidden="1"/>
    <cellStyle name="Hyperlink" xfId="13800" builtinId="8" hidden="1"/>
    <cellStyle name="Hyperlink" xfId="13802" builtinId="8" hidden="1"/>
    <cellStyle name="Hyperlink" xfId="13804" builtinId="8" hidden="1"/>
    <cellStyle name="Hyperlink" xfId="13806" builtinId="8" hidden="1"/>
    <cellStyle name="Hyperlink" xfId="13808" builtinId="8" hidden="1"/>
    <cellStyle name="Hyperlink" xfId="13810" builtinId="8" hidden="1"/>
    <cellStyle name="Hyperlink" xfId="13812" builtinId="8" hidden="1"/>
    <cellStyle name="Hyperlink" xfId="13814" builtinId="8" hidden="1"/>
    <cellStyle name="Hyperlink" xfId="13816" builtinId="8" hidden="1"/>
    <cellStyle name="Hyperlink" xfId="13818" builtinId="8" hidden="1"/>
    <cellStyle name="Hyperlink" xfId="13820" builtinId="8" hidden="1"/>
    <cellStyle name="Hyperlink" xfId="13822" builtinId="8" hidden="1"/>
    <cellStyle name="Hyperlink" xfId="13824" builtinId="8" hidden="1"/>
    <cellStyle name="Hyperlink" xfId="13826" builtinId="8" hidden="1"/>
    <cellStyle name="Hyperlink" xfId="13828" builtinId="8" hidden="1"/>
    <cellStyle name="Hyperlink" xfId="13830" builtinId="8" hidden="1"/>
    <cellStyle name="Hyperlink" xfId="13832" builtinId="8" hidden="1"/>
    <cellStyle name="Hyperlink" xfId="13834" builtinId="8" hidden="1"/>
    <cellStyle name="Hyperlink" xfId="13836" builtinId="8" hidden="1"/>
    <cellStyle name="Hyperlink" xfId="13838" builtinId="8" hidden="1"/>
    <cellStyle name="Hyperlink" xfId="13840" builtinId="8" hidden="1"/>
    <cellStyle name="Hyperlink" xfId="13842" builtinId="8" hidden="1"/>
    <cellStyle name="Hyperlink" xfId="13844" builtinId="8" hidden="1"/>
    <cellStyle name="Hyperlink" xfId="13846" builtinId="8" hidden="1"/>
    <cellStyle name="Hyperlink" xfId="13848" builtinId="8" hidden="1"/>
    <cellStyle name="Hyperlink" xfId="13850" builtinId="8" hidden="1"/>
    <cellStyle name="Hyperlink" xfId="13852" builtinId="8" hidden="1"/>
    <cellStyle name="Hyperlink" xfId="13854" builtinId="8" hidden="1"/>
    <cellStyle name="Hyperlink" xfId="13856" builtinId="8" hidden="1"/>
    <cellStyle name="Hyperlink" xfId="13858" builtinId="8" hidden="1"/>
    <cellStyle name="Hyperlink" xfId="13860" builtinId="8" hidden="1"/>
    <cellStyle name="Hyperlink" xfId="13862" builtinId="8" hidden="1"/>
    <cellStyle name="Hyperlink" xfId="13864" builtinId="8" hidden="1"/>
    <cellStyle name="Hyperlink" xfId="13866" builtinId="8" hidden="1"/>
    <cellStyle name="Hyperlink" xfId="13868" builtinId="8" hidden="1"/>
    <cellStyle name="Hyperlink" xfId="13870" builtinId="8" hidden="1"/>
    <cellStyle name="Hyperlink" xfId="13872" builtinId="8" hidden="1"/>
    <cellStyle name="Hyperlink" xfId="13874" builtinId="8" hidden="1"/>
    <cellStyle name="Hyperlink" xfId="13876" builtinId="8" hidden="1"/>
    <cellStyle name="Hyperlink" xfId="13878" builtinId="8" hidden="1"/>
    <cellStyle name="Hyperlink" xfId="13880" builtinId="8" hidden="1"/>
    <cellStyle name="Hyperlink" xfId="13882" builtinId="8" hidden="1"/>
    <cellStyle name="Hyperlink" xfId="13884" builtinId="8" hidden="1"/>
    <cellStyle name="Hyperlink" xfId="13886" builtinId="8" hidden="1"/>
    <cellStyle name="Hyperlink" xfId="13888" builtinId="8" hidden="1"/>
    <cellStyle name="Hyperlink" xfId="13890" builtinId="8" hidden="1"/>
    <cellStyle name="Hyperlink" xfId="13892" builtinId="8" hidden="1"/>
    <cellStyle name="Hyperlink" xfId="13894" builtinId="8" hidden="1"/>
    <cellStyle name="Hyperlink" xfId="13896" builtinId="8" hidden="1"/>
    <cellStyle name="Hyperlink" xfId="13898" builtinId="8" hidden="1"/>
    <cellStyle name="Hyperlink" xfId="13900" builtinId="8" hidden="1"/>
    <cellStyle name="Hyperlink" xfId="13902" builtinId="8" hidden="1"/>
    <cellStyle name="Hyperlink" xfId="13904" builtinId="8" hidden="1"/>
    <cellStyle name="Hyperlink" xfId="13906" builtinId="8" hidden="1"/>
    <cellStyle name="Hyperlink" xfId="13908" builtinId="8" hidden="1"/>
    <cellStyle name="Hyperlink" xfId="13910" builtinId="8" hidden="1"/>
    <cellStyle name="Hyperlink" xfId="13912" builtinId="8" hidden="1"/>
    <cellStyle name="Hyperlink" xfId="13914" builtinId="8" hidden="1"/>
    <cellStyle name="Hyperlink" xfId="13916" builtinId="8" hidden="1"/>
    <cellStyle name="Hyperlink" xfId="13918" builtinId="8" hidden="1"/>
    <cellStyle name="Hyperlink" xfId="13920" builtinId="8" hidden="1"/>
    <cellStyle name="Hyperlink" xfId="13922" builtinId="8" hidden="1"/>
    <cellStyle name="Hyperlink" xfId="13924" builtinId="8" hidden="1"/>
    <cellStyle name="Hyperlink" xfId="13926" builtinId="8" hidden="1"/>
    <cellStyle name="Hyperlink" xfId="13928" builtinId="8" hidden="1"/>
    <cellStyle name="Hyperlink" xfId="13930" builtinId="8" hidden="1"/>
    <cellStyle name="Hyperlink" xfId="13932" builtinId="8" hidden="1"/>
    <cellStyle name="Hyperlink" xfId="13934" builtinId="8" hidden="1"/>
    <cellStyle name="Hyperlink" xfId="13936" builtinId="8" hidden="1"/>
    <cellStyle name="Hyperlink" xfId="13938" builtinId="8" hidden="1"/>
    <cellStyle name="Hyperlink" xfId="13940" builtinId="8" hidden="1"/>
    <cellStyle name="Hyperlink" xfId="13942" builtinId="8" hidden="1"/>
    <cellStyle name="Hyperlink" xfId="13944" builtinId="8" hidden="1"/>
    <cellStyle name="Hyperlink" xfId="13946" builtinId="8" hidden="1"/>
    <cellStyle name="Hyperlink" xfId="13948" builtinId="8" hidden="1"/>
    <cellStyle name="Hyperlink" xfId="13950" builtinId="8" hidden="1"/>
    <cellStyle name="Hyperlink" xfId="13952" builtinId="8" hidden="1"/>
    <cellStyle name="Hyperlink" xfId="13954" builtinId="8" hidden="1"/>
    <cellStyle name="Hyperlink" xfId="13956" builtinId="8" hidden="1"/>
    <cellStyle name="Hyperlink" xfId="13958" builtinId="8" hidden="1"/>
    <cellStyle name="Hyperlink" xfId="13960" builtinId="8" hidden="1"/>
    <cellStyle name="Hyperlink" xfId="13962" builtinId="8" hidden="1"/>
    <cellStyle name="Hyperlink" xfId="13964" builtinId="8" hidden="1"/>
    <cellStyle name="Hyperlink" xfId="13966" builtinId="8" hidden="1"/>
    <cellStyle name="Hyperlink" xfId="13968" builtinId="8" hidden="1"/>
    <cellStyle name="Hyperlink" xfId="13970" builtinId="8" hidden="1"/>
    <cellStyle name="Hyperlink" xfId="13972" builtinId="8" hidden="1"/>
    <cellStyle name="Hyperlink" xfId="13974" builtinId="8" hidden="1"/>
    <cellStyle name="Hyperlink" xfId="13976" builtinId="8" hidden="1"/>
    <cellStyle name="Hyperlink" xfId="13978" builtinId="8" hidden="1"/>
    <cellStyle name="Hyperlink" xfId="13980" builtinId="8" hidden="1"/>
    <cellStyle name="Hyperlink" xfId="13982" builtinId="8" hidden="1"/>
    <cellStyle name="Hyperlink" xfId="13984" builtinId="8" hidden="1"/>
    <cellStyle name="Hyperlink" xfId="13986" builtinId="8" hidden="1"/>
    <cellStyle name="Hyperlink" xfId="13988" builtinId="8" hidden="1"/>
    <cellStyle name="Hyperlink" xfId="13990" builtinId="8" hidden="1"/>
    <cellStyle name="Hyperlink" xfId="13992" builtinId="8" hidden="1"/>
    <cellStyle name="Hyperlink" xfId="13994" builtinId="8" hidden="1"/>
    <cellStyle name="Hyperlink" xfId="13996" builtinId="8" hidden="1"/>
    <cellStyle name="Hyperlink" xfId="13998" builtinId="8" hidden="1"/>
    <cellStyle name="Hyperlink" xfId="14000" builtinId="8" hidden="1"/>
    <cellStyle name="Hyperlink" xfId="14002" builtinId="8" hidden="1"/>
    <cellStyle name="Hyperlink" xfId="14004" builtinId="8" hidden="1"/>
    <cellStyle name="Hyperlink" xfId="14006" builtinId="8" hidden="1"/>
    <cellStyle name="Hyperlink" xfId="14008" builtinId="8" hidden="1"/>
    <cellStyle name="Hyperlink" xfId="14010" builtinId="8" hidden="1"/>
    <cellStyle name="Hyperlink" xfId="14012" builtinId="8" hidden="1"/>
    <cellStyle name="Hyperlink" xfId="14014" builtinId="8" hidden="1"/>
    <cellStyle name="Hyperlink" xfId="14016" builtinId="8" hidden="1"/>
    <cellStyle name="Hyperlink" xfId="14018" builtinId="8" hidden="1"/>
    <cellStyle name="Hyperlink" xfId="14020" builtinId="8" hidden="1"/>
    <cellStyle name="Hyperlink" xfId="14022" builtinId="8" hidden="1"/>
    <cellStyle name="Hyperlink" xfId="14024" builtinId="8" hidden="1"/>
    <cellStyle name="Hyperlink" xfId="14026" builtinId="8" hidden="1"/>
    <cellStyle name="Hyperlink" xfId="14028" builtinId="8" hidden="1"/>
    <cellStyle name="Hyperlink" xfId="14030" builtinId="8" hidden="1"/>
    <cellStyle name="Hyperlink" xfId="14032" builtinId="8" hidden="1"/>
    <cellStyle name="Hyperlink" xfId="14034" builtinId="8" hidden="1"/>
    <cellStyle name="Hyperlink" xfId="14036" builtinId="8" hidden="1"/>
    <cellStyle name="Hyperlink" xfId="14038" builtinId="8" hidden="1"/>
    <cellStyle name="Hyperlink" xfId="14040" builtinId="8" hidden="1"/>
    <cellStyle name="Hyperlink" xfId="14042" builtinId="8" hidden="1"/>
    <cellStyle name="Hyperlink" xfId="14044" builtinId="8" hidden="1"/>
    <cellStyle name="Hyperlink" xfId="14046" builtinId="8" hidden="1"/>
    <cellStyle name="Hyperlink" xfId="14048" builtinId="8" hidden="1"/>
    <cellStyle name="Hyperlink" xfId="14050" builtinId="8" hidden="1"/>
    <cellStyle name="Hyperlink" xfId="14052" builtinId="8" hidden="1"/>
    <cellStyle name="Hyperlink" xfId="14054" builtinId="8" hidden="1"/>
    <cellStyle name="Hyperlink" xfId="14056" builtinId="8" hidden="1"/>
    <cellStyle name="Hyperlink" xfId="14058" builtinId="8" hidden="1"/>
    <cellStyle name="Hyperlink" xfId="14060" builtinId="8" hidden="1"/>
    <cellStyle name="Hyperlink" xfId="14062" builtinId="8" hidden="1"/>
    <cellStyle name="Hyperlink" xfId="14064" builtinId="8" hidden="1"/>
    <cellStyle name="Hyperlink" xfId="14066" builtinId="8" hidden="1"/>
    <cellStyle name="Hyperlink" xfId="14068" builtinId="8" hidden="1"/>
    <cellStyle name="Hyperlink" xfId="14070" builtinId="8" hidden="1"/>
    <cellStyle name="Hyperlink" xfId="14072" builtinId="8" hidden="1"/>
    <cellStyle name="Hyperlink" xfId="14074" builtinId="8" hidden="1"/>
    <cellStyle name="Hyperlink" xfId="14076" builtinId="8" hidden="1"/>
    <cellStyle name="Hyperlink" xfId="14078" builtinId="8" hidden="1"/>
    <cellStyle name="Hyperlink" xfId="14080" builtinId="8" hidden="1"/>
    <cellStyle name="Hyperlink" xfId="14082" builtinId="8" hidden="1"/>
    <cellStyle name="Hyperlink" xfId="14084" builtinId="8" hidden="1"/>
    <cellStyle name="Hyperlink" xfId="14086" builtinId="8" hidden="1"/>
    <cellStyle name="Hyperlink" xfId="14088" builtinId="8" hidden="1"/>
    <cellStyle name="Hyperlink" xfId="14090" builtinId="8" hidden="1"/>
    <cellStyle name="Hyperlink" xfId="14092" builtinId="8" hidden="1"/>
    <cellStyle name="Hyperlink" xfId="14094" builtinId="8" hidden="1"/>
    <cellStyle name="Hyperlink" xfId="14096" builtinId="8" hidden="1"/>
    <cellStyle name="Hyperlink" xfId="14098" builtinId="8" hidden="1"/>
    <cellStyle name="Hyperlink" xfId="14100" builtinId="8" hidden="1"/>
    <cellStyle name="Hyperlink" xfId="14102" builtinId="8" hidden="1"/>
    <cellStyle name="Hyperlink" xfId="14104" builtinId="8" hidden="1"/>
    <cellStyle name="Hyperlink" xfId="14106" builtinId="8" hidden="1"/>
    <cellStyle name="Hyperlink" xfId="14108" builtinId="8" hidden="1"/>
    <cellStyle name="Hyperlink" xfId="14110" builtinId="8" hidden="1"/>
    <cellStyle name="Hyperlink" xfId="14112" builtinId="8" hidden="1"/>
    <cellStyle name="Hyperlink" xfId="14114" builtinId="8" hidden="1"/>
    <cellStyle name="Hyperlink" xfId="14116" builtinId="8" hidden="1"/>
    <cellStyle name="Hyperlink" xfId="14118" builtinId="8" hidden="1"/>
    <cellStyle name="Hyperlink" xfId="14120" builtinId="8" hidden="1"/>
    <cellStyle name="Hyperlink" xfId="14122" builtinId="8" hidden="1"/>
    <cellStyle name="Hyperlink" xfId="14124" builtinId="8" hidden="1"/>
    <cellStyle name="Hyperlink" xfId="14126" builtinId="8" hidden="1"/>
    <cellStyle name="Hyperlink" xfId="14128" builtinId="8" hidden="1"/>
    <cellStyle name="Hyperlink" xfId="14130" builtinId="8" hidden="1"/>
    <cellStyle name="Hyperlink" xfId="14132" builtinId="8" hidden="1"/>
    <cellStyle name="Hyperlink" xfId="14134" builtinId="8" hidden="1"/>
    <cellStyle name="Hyperlink" xfId="14136" builtinId="8" hidden="1"/>
    <cellStyle name="Hyperlink" xfId="14138" builtinId="8" hidden="1"/>
    <cellStyle name="Hyperlink" xfId="14140" builtinId="8" hidden="1"/>
    <cellStyle name="Hyperlink" xfId="14142" builtinId="8" hidden="1"/>
    <cellStyle name="Hyperlink" xfId="14144" builtinId="8" hidden="1"/>
    <cellStyle name="Hyperlink" xfId="14146" builtinId="8" hidden="1"/>
    <cellStyle name="Hyperlink" xfId="14148" builtinId="8" hidden="1"/>
    <cellStyle name="Hyperlink" xfId="14150" builtinId="8" hidden="1"/>
    <cellStyle name="Hyperlink" xfId="14152" builtinId="8" hidden="1"/>
    <cellStyle name="Hyperlink" xfId="14154" builtinId="8" hidden="1"/>
    <cellStyle name="Hyperlink" xfId="14156" builtinId="8" hidden="1"/>
    <cellStyle name="Hyperlink" xfId="14158" builtinId="8" hidden="1"/>
    <cellStyle name="Hyperlink" xfId="14160" builtinId="8" hidden="1"/>
    <cellStyle name="Hyperlink" xfId="14162" builtinId="8" hidden="1"/>
    <cellStyle name="Hyperlink" xfId="14164" builtinId="8" hidden="1"/>
    <cellStyle name="Hyperlink" xfId="14166" builtinId="8" hidden="1"/>
    <cellStyle name="Hyperlink" xfId="14168" builtinId="8" hidden="1"/>
    <cellStyle name="Hyperlink" xfId="14170" builtinId="8" hidden="1"/>
    <cellStyle name="Hyperlink" xfId="14172" builtinId="8" hidden="1"/>
    <cellStyle name="Hyperlink" xfId="14174" builtinId="8" hidden="1"/>
    <cellStyle name="Hyperlink" xfId="14176" builtinId="8" hidden="1"/>
    <cellStyle name="Hyperlink" xfId="14178" builtinId="8" hidden="1"/>
    <cellStyle name="Hyperlink" xfId="14180" builtinId="8" hidden="1"/>
    <cellStyle name="Hyperlink" xfId="14182" builtinId="8" hidden="1"/>
    <cellStyle name="Hyperlink" xfId="14184" builtinId="8" hidden="1"/>
    <cellStyle name="Hyperlink" xfId="14186" builtinId="8" hidden="1"/>
    <cellStyle name="Hyperlink" xfId="14188" builtinId="8" hidden="1"/>
    <cellStyle name="Hyperlink" xfId="14190" builtinId="8" hidden="1"/>
    <cellStyle name="Hyperlink" xfId="14192" builtinId="8" hidden="1"/>
    <cellStyle name="Hyperlink" xfId="14194" builtinId="8" hidden="1"/>
    <cellStyle name="Hyperlink" xfId="14196" builtinId="8" hidden="1"/>
    <cellStyle name="Hyperlink" xfId="14198" builtinId="8" hidden="1"/>
    <cellStyle name="Hyperlink" xfId="14200" builtinId="8" hidden="1"/>
    <cellStyle name="Hyperlink" xfId="14202" builtinId="8" hidden="1"/>
    <cellStyle name="Hyperlink" xfId="14204" builtinId="8" hidden="1"/>
    <cellStyle name="Hyperlink" xfId="14206" builtinId="8" hidden="1"/>
    <cellStyle name="Hyperlink" xfId="14208" builtinId="8" hidden="1"/>
    <cellStyle name="Hyperlink" xfId="14210" builtinId="8" hidden="1"/>
    <cellStyle name="Hyperlink" xfId="14212" builtinId="8" hidden="1"/>
    <cellStyle name="Hyperlink" xfId="14214" builtinId="8" hidden="1"/>
    <cellStyle name="Hyperlink" xfId="14216" builtinId="8" hidden="1"/>
    <cellStyle name="Hyperlink" xfId="14218" builtinId="8" hidden="1"/>
    <cellStyle name="Hyperlink" xfId="14220" builtinId="8" hidden="1"/>
    <cellStyle name="Hyperlink" xfId="14222" builtinId="8" hidden="1"/>
    <cellStyle name="Hyperlink" xfId="14224" builtinId="8" hidden="1"/>
    <cellStyle name="Hyperlink" xfId="14226" builtinId="8" hidden="1"/>
    <cellStyle name="Hyperlink" xfId="14228" builtinId="8" hidden="1"/>
    <cellStyle name="Hyperlink" xfId="14230" builtinId="8" hidden="1"/>
    <cellStyle name="Hyperlink" xfId="14232" builtinId="8" hidden="1"/>
    <cellStyle name="Hyperlink" xfId="14234" builtinId="8" hidden="1"/>
    <cellStyle name="Hyperlink" xfId="14236" builtinId="8" hidden="1"/>
    <cellStyle name="Hyperlink" xfId="14238" builtinId="8" hidden="1"/>
    <cellStyle name="Hyperlink" xfId="14240" builtinId="8" hidden="1"/>
    <cellStyle name="Hyperlink" xfId="14242" builtinId="8" hidden="1"/>
    <cellStyle name="Hyperlink" xfId="14244" builtinId="8" hidden="1"/>
    <cellStyle name="Hyperlink" xfId="14246" builtinId="8" hidden="1"/>
    <cellStyle name="Hyperlink" xfId="14248" builtinId="8" hidden="1"/>
    <cellStyle name="Hyperlink" xfId="14250" builtinId="8" hidden="1"/>
    <cellStyle name="Hyperlink" xfId="14252" builtinId="8" hidden="1"/>
    <cellStyle name="Hyperlink" xfId="14254" builtinId="8" hidden="1"/>
    <cellStyle name="Hyperlink" xfId="14256" builtinId="8" hidden="1"/>
    <cellStyle name="Hyperlink" xfId="14258" builtinId="8" hidden="1"/>
    <cellStyle name="Hyperlink" xfId="14260" builtinId="8" hidden="1"/>
    <cellStyle name="Hyperlink" xfId="14262" builtinId="8" hidden="1"/>
    <cellStyle name="Hyperlink" xfId="14264" builtinId="8" hidden="1"/>
    <cellStyle name="Hyperlink" xfId="14266" builtinId="8" hidden="1"/>
    <cellStyle name="Hyperlink" xfId="14268" builtinId="8" hidden="1"/>
    <cellStyle name="Hyperlink" xfId="14270" builtinId="8" hidden="1"/>
    <cellStyle name="Hyperlink" xfId="14272" builtinId="8" hidden="1"/>
    <cellStyle name="Hyperlink" xfId="14274" builtinId="8" hidden="1"/>
    <cellStyle name="Hyperlink" xfId="14276" builtinId="8" hidden="1"/>
    <cellStyle name="Hyperlink" xfId="14278" builtinId="8" hidden="1"/>
    <cellStyle name="Hyperlink" xfId="14280" builtinId="8" hidden="1"/>
    <cellStyle name="Hyperlink" xfId="14282" builtinId="8" hidden="1"/>
    <cellStyle name="Hyperlink" xfId="14284" builtinId="8" hidden="1"/>
    <cellStyle name="Hyperlink" xfId="14286" builtinId="8" hidden="1"/>
    <cellStyle name="Hyperlink" xfId="14288" builtinId="8" hidden="1"/>
    <cellStyle name="Hyperlink" xfId="14290" builtinId="8" hidden="1"/>
    <cellStyle name="Hyperlink" xfId="14292" builtinId="8" hidden="1"/>
    <cellStyle name="Hyperlink" xfId="14294" builtinId="8" hidden="1"/>
    <cellStyle name="Hyperlink" xfId="14296" builtinId="8" hidden="1"/>
    <cellStyle name="Hyperlink" xfId="14298" builtinId="8" hidden="1"/>
    <cellStyle name="Hyperlink" xfId="14300" builtinId="8" hidden="1"/>
    <cellStyle name="Hyperlink" xfId="14302" builtinId="8" hidden="1"/>
    <cellStyle name="Hyperlink" xfId="14304" builtinId="8" hidden="1"/>
    <cellStyle name="Hyperlink" xfId="14306" builtinId="8" hidden="1"/>
    <cellStyle name="Hyperlink" xfId="14308" builtinId="8" hidden="1"/>
    <cellStyle name="Hyperlink" xfId="14310" builtinId="8" hidden="1"/>
    <cellStyle name="Hyperlink" xfId="14312" builtinId="8" hidden="1"/>
    <cellStyle name="Hyperlink" xfId="14314" builtinId="8" hidden="1"/>
    <cellStyle name="Hyperlink" xfId="14316" builtinId="8" hidden="1"/>
    <cellStyle name="Hyperlink" xfId="14318" builtinId="8" hidden="1"/>
    <cellStyle name="Hyperlink" xfId="14320" builtinId="8" hidden="1"/>
    <cellStyle name="Hyperlink" xfId="14322" builtinId="8" hidden="1"/>
    <cellStyle name="Hyperlink" xfId="14324" builtinId="8" hidden="1"/>
    <cellStyle name="Hyperlink" xfId="14326" builtinId="8" hidden="1"/>
    <cellStyle name="Hyperlink" xfId="14328" builtinId="8" hidden="1"/>
    <cellStyle name="Hyperlink" xfId="14330" builtinId="8" hidden="1"/>
    <cellStyle name="Hyperlink" xfId="14332" builtinId="8" hidden="1"/>
    <cellStyle name="Hyperlink" xfId="14334" builtinId="8" hidden="1"/>
    <cellStyle name="Hyperlink" xfId="14336" builtinId="8" hidden="1"/>
    <cellStyle name="Hyperlink" xfId="14338" builtinId="8" hidden="1"/>
    <cellStyle name="Hyperlink" xfId="14340" builtinId="8" hidden="1"/>
    <cellStyle name="Hyperlink" xfId="14342" builtinId="8" hidden="1"/>
    <cellStyle name="Hyperlink" xfId="14344" builtinId="8" hidden="1"/>
    <cellStyle name="Hyperlink" xfId="14346" builtinId="8" hidden="1"/>
    <cellStyle name="Hyperlink" xfId="14348" builtinId="8" hidden="1"/>
    <cellStyle name="Hyperlink" xfId="14350" builtinId="8" hidden="1"/>
    <cellStyle name="Hyperlink" xfId="14352" builtinId="8" hidden="1"/>
    <cellStyle name="Hyperlink" xfId="14354" builtinId="8" hidden="1"/>
    <cellStyle name="Hyperlink" xfId="14356" builtinId="8" hidden="1"/>
    <cellStyle name="Hyperlink" xfId="14358" builtinId="8" hidden="1"/>
    <cellStyle name="Hyperlink" xfId="14360" builtinId="8" hidden="1"/>
    <cellStyle name="Hyperlink" xfId="14362" builtinId="8" hidden="1"/>
    <cellStyle name="Hyperlink" xfId="14364" builtinId="8" hidden="1"/>
    <cellStyle name="Hyperlink" xfId="14366" builtinId="8" hidden="1"/>
    <cellStyle name="Hyperlink" xfId="14368" builtinId="8" hidden="1"/>
    <cellStyle name="Hyperlink" xfId="14370" builtinId="8" hidden="1"/>
    <cellStyle name="Hyperlink" xfId="14372" builtinId="8" hidden="1"/>
    <cellStyle name="Hyperlink" xfId="14374" builtinId="8" hidden="1"/>
    <cellStyle name="Hyperlink" xfId="14376" builtinId="8" hidden="1"/>
    <cellStyle name="Hyperlink" xfId="14378" builtinId="8" hidden="1"/>
    <cellStyle name="Hyperlink" xfId="14380" builtinId="8" hidden="1"/>
    <cellStyle name="Hyperlink" xfId="14382" builtinId="8" hidden="1"/>
    <cellStyle name="Hyperlink" xfId="14384" builtinId="8" hidden="1"/>
    <cellStyle name="Hyperlink" xfId="14386" builtinId="8" hidden="1"/>
    <cellStyle name="Hyperlink" xfId="14388" builtinId="8" hidden="1"/>
    <cellStyle name="Hyperlink" xfId="14390" builtinId="8" hidden="1"/>
    <cellStyle name="Hyperlink" xfId="14392" builtinId="8" hidden="1"/>
    <cellStyle name="Hyperlink" xfId="14394" builtinId="8" hidden="1"/>
    <cellStyle name="Hyperlink" xfId="14396" builtinId="8" hidden="1"/>
    <cellStyle name="Hyperlink" xfId="14398" builtinId="8" hidden="1"/>
    <cellStyle name="Hyperlink" xfId="14400" builtinId="8" hidden="1"/>
    <cellStyle name="Hyperlink" xfId="14402" builtinId="8" hidden="1"/>
    <cellStyle name="Hyperlink" xfId="14404" builtinId="8" hidden="1"/>
    <cellStyle name="Hyperlink" xfId="14406" builtinId="8" hidden="1"/>
    <cellStyle name="Hyperlink" xfId="14408" builtinId="8" hidden="1"/>
    <cellStyle name="Hyperlink" xfId="14410" builtinId="8" hidden="1"/>
    <cellStyle name="Hyperlink" xfId="14412" builtinId="8" hidden="1"/>
    <cellStyle name="Hyperlink" xfId="14414" builtinId="8" hidden="1"/>
    <cellStyle name="Hyperlink" xfId="14416" builtinId="8" hidden="1"/>
    <cellStyle name="Hyperlink" xfId="14418" builtinId="8" hidden="1"/>
    <cellStyle name="Hyperlink" xfId="14420" builtinId="8" hidden="1"/>
    <cellStyle name="Hyperlink" xfId="14422" builtinId="8" hidden="1"/>
    <cellStyle name="Hyperlink" xfId="14424" builtinId="8" hidden="1"/>
    <cellStyle name="Hyperlink" xfId="14426" builtinId="8" hidden="1"/>
    <cellStyle name="Hyperlink" xfId="14428" builtinId="8" hidden="1"/>
    <cellStyle name="Hyperlink" xfId="14430" builtinId="8" hidden="1"/>
    <cellStyle name="Hyperlink" xfId="14432" builtinId="8" hidden="1"/>
    <cellStyle name="Hyperlink" xfId="14434" builtinId="8" hidden="1"/>
    <cellStyle name="Hyperlink" xfId="14436" builtinId="8" hidden="1"/>
    <cellStyle name="Hyperlink" xfId="14438" builtinId="8" hidden="1"/>
    <cellStyle name="Hyperlink" xfId="14440" builtinId="8" hidden="1"/>
    <cellStyle name="Hyperlink" xfId="14442" builtinId="8" hidden="1"/>
    <cellStyle name="Hyperlink" xfId="14444" builtinId="8" hidden="1"/>
    <cellStyle name="Hyperlink" xfId="14446" builtinId="8" hidden="1"/>
    <cellStyle name="Hyperlink" xfId="14448" builtinId="8" hidden="1"/>
    <cellStyle name="Hyperlink" xfId="14450" builtinId="8" hidden="1"/>
    <cellStyle name="Hyperlink" xfId="14452" builtinId="8" hidden="1"/>
    <cellStyle name="Hyperlink" xfId="14454" builtinId="8" hidden="1"/>
    <cellStyle name="Hyperlink" xfId="14456" builtinId="8" hidden="1"/>
    <cellStyle name="Hyperlink" xfId="14458" builtinId="8" hidden="1"/>
    <cellStyle name="Hyperlink" xfId="14460" builtinId="8" hidden="1"/>
    <cellStyle name="Hyperlink" xfId="14462" builtinId="8" hidden="1"/>
    <cellStyle name="Hyperlink" xfId="14464" builtinId="8" hidden="1"/>
    <cellStyle name="Hyperlink" xfId="14466" builtinId="8" hidden="1"/>
    <cellStyle name="Hyperlink" xfId="14468" builtinId="8" hidden="1"/>
    <cellStyle name="Hyperlink" xfId="14470" builtinId="8" hidden="1"/>
    <cellStyle name="Hyperlink" xfId="14472" builtinId="8" hidden="1"/>
    <cellStyle name="Hyperlink" xfId="14474" builtinId="8" hidden="1"/>
    <cellStyle name="Hyperlink" xfId="14476" builtinId="8" hidden="1"/>
    <cellStyle name="Hyperlink" xfId="14478" builtinId="8" hidden="1"/>
    <cellStyle name="Hyperlink" xfId="14480" builtinId="8" hidden="1"/>
    <cellStyle name="Hyperlink" xfId="14482" builtinId="8" hidden="1"/>
    <cellStyle name="Hyperlink" xfId="14484" builtinId="8" hidden="1"/>
    <cellStyle name="Hyperlink" xfId="14486" builtinId="8" hidden="1"/>
    <cellStyle name="Hyperlink" xfId="14488" builtinId="8" hidden="1"/>
    <cellStyle name="Hyperlink" xfId="14490" builtinId="8" hidden="1"/>
    <cellStyle name="Hyperlink" xfId="14492" builtinId="8" hidden="1"/>
    <cellStyle name="Hyperlink" xfId="14494" builtinId="8" hidden="1"/>
    <cellStyle name="Hyperlink" xfId="14496" builtinId="8" hidden="1"/>
    <cellStyle name="Hyperlink" xfId="14498" builtinId="8" hidden="1"/>
    <cellStyle name="Hyperlink" xfId="14500" builtinId="8" hidden="1"/>
    <cellStyle name="Hyperlink" xfId="14502" builtinId="8" hidden="1"/>
    <cellStyle name="Hyperlink" xfId="14504" builtinId="8" hidden="1"/>
    <cellStyle name="Hyperlink" xfId="14506" builtinId="8" hidden="1"/>
    <cellStyle name="Hyperlink" xfId="14508" builtinId="8" hidden="1"/>
    <cellStyle name="Hyperlink" xfId="14510" builtinId="8" hidden="1"/>
    <cellStyle name="Hyperlink" xfId="14512" builtinId="8" hidden="1"/>
    <cellStyle name="Hyperlink" xfId="14514" builtinId="8" hidden="1"/>
    <cellStyle name="Hyperlink" xfId="14516" builtinId="8" hidden="1"/>
    <cellStyle name="Hyperlink" xfId="14518" builtinId="8" hidden="1"/>
    <cellStyle name="Hyperlink" xfId="14520" builtinId="8" hidden="1"/>
    <cellStyle name="Hyperlink" xfId="14522" builtinId="8" hidden="1"/>
    <cellStyle name="Hyperlink" xfId="14524" builtinId="8" hidden="1"/>
    <cellStyle name="Hyperlink" xfId="14526" builtinId="8" hidden="1"/>
    <cellStyle name="Hyperlink" xfId="14528" builtinId="8" hidden="1"/>
    <cellStyle name="Hyperlink" xfId="14530" builtinId="8" hidden="1"/>
    <cellStyle name="Hyperlink" xfId="14532" builtinId="8" hidden="1"/>
    <cellStyle name="Hyperlink" xfId="14534" builtinId="8" hidden="1"/>
    <cellStyle name="Hyperlink" xfId="14536" builtinId="8" hidden="1"/>
    <cellStyle name="Hyperlink" xfId="14538" builtinId="8" hidden="1"/>
    <cellStyle name="Hyperlink" xfId="14540" builtinId="8" hidden="1"/>
    <cellStyle name="Hyperlink" xfId="14542" builtinId="8" hidden="1"/>
    <cellStyle name="Hyperlink" xfId="14544" builtinId="8" hidden="1"/>
    <cellStyle name="Hyperlink" xfId="14546" builtinId="8" hidden="1"/>
    <cellStyle name="Hyperlink" xfId="14548" builtinId="8" hidden="1"/>
    <cellStyle name="Hyperlink" xfId="14550" builtinId="8" hidden="1"/>
    <cellStyle name="Hyperlink" xfId="14552" builtinId="8" hidden="1"/>
    <cellStyle name="Hyperlink" xfId="14554" builtinId="8" hidden="1"/>
    <cellStyle name="Hyperlink" xfId="14556" builtinId="8" hidden="1"/>
    <cellStyle name="Hyperlink" xfId="14558" builtinId="8" hidden="1"/>
    <cellStyle name="Hyperlink" xfId="14560" builtinId="8" hidden="1"/>
    <cellStyle name="Hyperlink" xfId="14562" builtinId="8" hidden="1"/>
    <cellStyle name="Hyperlink" xfId="14564" builtinId="8" hidden="1"/>
    <cellStyle name="Hyperlink" xfId="14566" builtinId="8" hidden="1"/>
    <cellStyle name="Hyperlink" xfId="14568" builtinId="8" hidden="1"/>
    <cellStyle name="Hyperlink" xfId="14570" builtinId="8" hidden="1"/>
    <cellStyle name="Hyperlink" xfId="14572" builtinId="8" hidden="1"/>
    <cellStyle name="Hyperlink" xfId="14574" builtinId="8" hidden="1"/>
    <cellStyle name="Hyperlink" xfId="14740" builtinId="8" hidden="1"/>
    <cellStyle name="Hyperlink" xfId="14742" builtinId="8" hidden="1"/>
    <cellStyle name="Hyperlink" xfId="14744" builtinId="8" hidden="1"/>
    <cellStyle name="Hyperlink" xfId="14746" builtinId="8" hidden="1"/>
    <cellStyle name="Hyperlink" xfId="14748" builtinId="8" hidden="1"/>
    <cellStyle name="Hyperlink" xfId="14750" builtinId="8" hidden="1"/>
    <cellStyle name="Hyperlink" xfId="14752" builtinId="8" hidden="1"/>
    <cellStyle name="Hyperlink" xfId="14754" builtinId="8" hidden="1"/>
    <cellStyle name="Hyperlink" xfId="14756" builtinId="8" hidden="1"/>
    <cellStyle name="Hyperlink" xfId="14758" builtinId="8" hidden="1"/>
    <cellStyle name="Hyperlink" xfId="14760" builtinId="8" hidden="1"/>
    <cellStyle name="Hyperlink" xfId="14762" builtinId="8" hidden="1"/>
    <cellStyle name="Hyperlink" xfId="14764" builtinId="8" hidden="1"/>
    <cellStyle name="Hyperlink" xfId="14766" builtinId="8" hidden="1"/>
    <cellStyle name="Hyperlink" xfId="14768" builtinId="8" hidden="1"/>
    <cellStyle name="Hyperlink" xfId="14770" builtinId="8" hidden="1"/>
    <cellStyle name="Hyperlink" xfId="14772" builtinId="8" hidden="1"/>
    <cellStyle name="Hyperlink" xfId="14774" builtinId="8" hidden="1"/>
    <cellStyle name="Hyperlink" xfId="14776" builtinId="8" hidden="1"/>
    <cellStyle name="Hyperlink" xfId="14778" builtinId="8" hidden="1"/>
    <cellStyle name="Hyperlink" xfId="14780" builtinId="8" hidden="1"/>
    <cellStyle name="Hyperlink" xfId="14782" builtinId="8" hidden="1"/>
    <cellStyle name="Hyperlink" xfId="14784" builtinId="8" hidden="1"/>
    <cellStyle name="Hyperlink" xfId="14786" builtinId="8" hidden="1"/>
    <cellStyle name="Hyperlink" xfId="14788" builtinId="8" hidden="1"/>
    <cellStyle name="Hyperlink" xfId="14790" builtinId="8" hidden="1"/>
    <cellStyle name="Hyperlink" xfId="14792" builtinId="8" hidden="1"/>
    <cellStyle name="Hyperlink" xfId="14794" builtinId="8" hidden="1"/>
    <cellStyle name="Hyperlink" xfId="14796" builtinId="8" hidden="1"/>
    <cellStyle name="Hyperlink" xfId="14798" builtinId="8" hidden="1"/>
    <cellStyle name="Hyperlink" xfId="14800" builtinId="8" hidden="1"/>
    <cellStyle name="Hyperlink" xfId="14802" builtinId="8" hidden="1"/>
    <cellStyle name="Hyperlink" xfId="14804" builtinId="8" hidden="1"/>
    <cellStyle name="Hyperlink" xfId="14806" builtinId="8" hidden="1"/>
    <cellStyle name="Hyperlink" xfId="14808" builtinId="8" hidden="1"/>
    <cellStyle name="Hyperlink" xfId="14810" builtinId="8" hidden="1"/>
    <cellStyle name="Hyperlink" xfId="14812" builtinId="8" hidden="1"/>
    <cellStyle name="Hyperlink" xfId="14814" builtinId="8" hidden="1"/>
    <cellStyle name="Hyperlink" xfId="14816" builtinId="8" hidden="1"/>
    <cellStyle name="Hyperlink" xfId="14818" builtinId="8" hidden="1"/>
    <cellStyle name="Hyperlink" xfId="14820" builtinId="8" hidden="1"/>
    <cellStyle name="Hyperlink" xfId="14822" builtinId="8" hidden="1"/>
    <cellStyle name="Hyperlink" xfId="14824" builtinId="8" hidden="1"/>
    <cellStyle name="Hyperlink" xfId="14826" builtinId="8" hidden="1"/>
    <cellStyle name="Hyperlink" xfId="14828" builtinId="8" hidden="1"/>
    <cellStyle name="Hyperlink" xfId="14830" builtinId="8" hidden="1"/>
    <cellStyle name="Hyperlink" xfId="14832" builtinId="8" hidden="1"/>
    <cellStyle name="Hyperlink" xfId="14834" builtinId="8" hidden="1"/>
    <cellStyle name="Hyperlink" xfId="14836" builtinId="8" hidden="1"/>
    <cellStyle name="Hyperlink" xfId="14838" builtinId="8" hidden="1"/>
    <cellStyle name="Hyperlink" xfId="14840" builtinId="8" hidden="1"/>
    <cellStyle name="Hyperlink" xfId="14842" builtinId="8" hidden="1"/>
    <cellStyle name="Hyperlink" xfId="14844" builtinId="8" hidden="1"/>
    <cellStyle name="Hyperlink" xfId="14846" builtinId="8" hidden="1"/>
    <cellStyle name="Hyperlink" xfId="14848" builtinId="8" hidden="1"/>
    <cellStyle name="Hyperlink" xfId="14850" builtinId="8" hidden="1"/>
    <cellStyle name="Hyperlink" xfId="14852" builtinId="8" hidden="1"/>
    <cellStyle name="Hyperlink" xfId="14854" builtinId="8" hidden="1"/>
    <cellStyle name="Hyperlink" xfId="14856" builtinId="8" hidden="1"/>
    <cellStyle name="Hyperlink" xfId="14858" builtinId="8" hidden="1"/>
    <cellStyle name="Hyperlink" xfId="14860" builtinId="8" hidden="1"/>
    <cellStyle name="Hyperlink" xfId="14862" builtinId="8" hidden="1"/>
    <cellStyle name="Hyperlink" xfId="14864" builtinId="8" hidden="1"/>
    <cellStyle name="Hyperlink" xfId="14866" builtinId="8" hidden="1"/>
    <cellStyle name="Hyperlink" xfId="14868" builtinId="8" hidden="1"/>
    <cellStyle name="Hyperlink" xfId="14870" builtinId="8" hidden="1"/>
    <cellStyle name="Hyperlink" xfId="14872" builtinId="8" hidden="1"/>
    <cellStyle name="Hyperlink" xfId="14874" builtinId="8" hidden="1"/>
    <cellStyle name="Hyperlink" xfId="14876" builtinId="8" hidden="1"/>
    <cellStyle name="Hyperlink" xfId="14878" builtinId="8" hidden="1"/>
    <cellStyle name="Hyperlink" xfId="14880" builtinId="8" hidden="1"/>
    <cellStyle name="Hyperlink" xfId="14882" builtinId="8" hidden="1"/>
    <cellStyle name="Hyperlink" xfId="14884" builtinId="8" hidden="1"/>
    <cellStyle name="Hyperlink" xfId="14886" builtinId="8" hidden="1"/>
    <cellStyle name="Hyperlink" xfId="14888" builtinId="8" hidden="1"/>
    <cellStyle name="Hyperlink" xfId="14890" builtinId="8" hidden="1"/>
    <cellStyle name="Hyperlink" xfId="14892" builtinId="8" hidden="1"/>
    <cellStyle name="Hyperlink" xfId="14894" builtinId="8" hidden="1"/>
    <cellStyle name="Hyperlink" xfId="14896" builtinId="8" hidden="1"/>
    <cellStyle name="Hyperlink" xfId="14898" builtinId="8" hidden="1"/>
    <cellStyle name="Hyperlink" xfId="14900" builtinId="8" hidden="1"/>
    <cellStyle name="Hyperlink" xfId="14902" builtinId="8" hidden="1"/>
    <cellStyle name="Hyperlink" xfId="14904" builtinId="8" hidden="1"/>
    <cellStyle name="Hyperlink" xfId="14906" builtinId="8" hidden="1"/>
    <cellStyle name="Hyperlink" xfId="14908" builtinId="8" hidden="1"/>
    <cellStyle name="Hyperlink" xfId="14910" builtinId="8" hidden="1"/>
    <cellStyle name="Hyperlink" xfId="14912" builtinId="8" hidden="1"/>
    <cellStyle name="Hyperlink" xfId="14914" builtinId="8" hidden="1"/>
    <cellStyle name="Hyperlink" xfId="14916" builtinId="8" hidden="1"/>
    <cellStyle name="Hyperlink" xfId="14918" builtinId="8" hidden="1"/>
    <cellStyle name="Hyperlink" xfId="14920" builtinId="8" hidden="1"/>
    <cellStyle name="Hyperlink" xfId="14922" builtinId="8" hidden="1"/>
    <cellStyle name="Hyperlink" xfId="14924" builtinId="8" hidden="1"/>
    <cellStyle name="Hyperlink" xfId="14926" builtinId="8" hidden="1"/>
    <cellStyle name="Hyperlink" xfId="14928" builtinId="8" hidden="1"/>
    <cellStyle name="Hyperlink" xfId="14930" builtinId="8" hidden="1"/>
    <cellStyle name="Hyperlink" xfId="14932" builtinId="8" hidden="1"/>
    <cellStyle name="Hyperlink" xfId="14934" builtinId="8" hidden="1"/>
    <cellStyle name="Hyperlink" xfId="14936" builtinId="8" hidden="1"/>
    <cellStyle name="Hyperlink" xfId="14938" builtinId="8" hidden="1"/>
    <cellStyle name="Hyperlink" xfId="14940" builtinId="8" hidden="1"/>
    <cellStyle name="Hyperlink" xfId="14942" builtinId="8" hidden="1"/>
    <cellStyle name="Hyperlink" xfId="14944" builtinId="8" hidden="1"/>
    <cellStyle name="Hyperlink" xfId="14946" builtinId="8" hidden="1"/>
    <cellStyle name="Hyperlink" xfId="14948" builtinId="8" hidden="1"/>
    <cellStyle name="Hyperlink" xfId="14950" builtinId="8" hidden="1"/>
    <cellStyle name="Hyperlink" xfId="14952" builtinId="8" hidden="1"/>
    <cellStyle name="Hyperlink" xfId="14954" builtinId="8" hidden="1"/>
    <cellStyle name="Hyperlink" xfId="14956" builtinId="8" hidden="1"/>
    <cellStyle name="Hyperlink" xfId="14958" builtinId="8" hidden="1"/>
    <cellStyle name="Hyperlink" xfId="14960" builtinId="8" hidden="1"/>
    <cellStyle name="Hyperlink" xfId="14962" builtinId="8" hidden="1"/>
    <cellStyle name="Hyperlink" xfId="14964" builtinId="8" hidden="1"/>
    <cellStyle name="Hyperlink" xfId="14966" builtinId="8" hidden="1"/>
    <cellStyle name="Hyperlink" xfId="14968" builtinId="8" hidden="1"/>
    <cellStyle name="Hyperlink" xfId="14970" builtinId="8" hidden="1"/>
    <cellStyle name="Hyperlink" xfId="14972" builtinId="8" hidden="1"/>
    <cellStyle name="Hyperlink" xfId="14974" builtinId="8" hidden="1"/>
    <cellStyle name="Hyperlink" xfId="14976" builtinId="8" hidden="1"/>
    <cellStyle name="Hyperlink" xfId="14978" builtinId="8" hidden="1"/>
    <cellStyle name="Hyperlink" xfId="14980" builtinId="8" hidden="1"/>
    <cellStyle name="Hyperlink" xfId="14982" builtinId="8" hidden="1"/>
    <cellStyle name="Hyperlink" xfId="14984" builtinId="8" hidden="1"/>
    <cellStyle name="Hyperlink" xfId="14986" builtinId="8" hidden="1"/>
    <cellStyle name="Hyperlink" xfId="14988" builtinId="8" hidden="1"/>
    <cellStyle name="Hyperlink" xfId="14990" builtinId="8" hidden="1"/>
    <cellStyle name="Hyperlink" xfId="14992" builtinId="8" hidden="1"/>
    <cellStyle name="Hyperlink" xfId="14994" builtinId="8" hidden="1"/>
    <cellStyle name="Hyperlink" xfId="14996" builtinId="8" hidden="1"/>
    <cellStyle name="Hyperlink" xfId="14998" builtinId="8" hidden="1"/>
    <cellStyle name="Hyperlink" xfId="15000" builtinId="8" hidden="1"/>
    <cellStyle name="Hyperlink" xfId="15002" builtinId="8" hidden="1"/>
    <cellStyle name="Hyperlink" xfId="15004" builtinId="8" hidden="1"/>
    <cellStyle name="Hyperlink" xfId="15006" builtinId="8" hidden="1"/>
    <cellStyle name="Hyperlink" xfId="15008" builtinId="8" hidden="1"/>
    <cellStyle name="Hyperlink" xfId="15010" builtinId="8" hidden="1"/>
    <cellStyle name="Hyperlink" xfId="15012" builtinId="8" hidden="1"/>
    <cellStyle name="Hyperlink" xfId="15014" builtinId="8" hidden="1"/>
    <cellStyle name="Hyperlink" xfId="15016" builtinId="8" hidden="1"/>
    <cellStyle name="Hyperlink" xfId="15018" builtinId="8" hidden="1"/>
    <cellStyle name="Hyperlink" xfId="15020" builtinId="8" hidden="1"/>
    <cellStyle name="Hyperlink" xfId="15022" builtinId="8" hidden="1"/>
    <cellStyle name="Hyperlink" xfId="15024" builtinId="8" hidden="1"/>
    <cellStyle name="Hyperlink" xfId="15026" builtinId="8" hidden="1"/>
    <cellStyle name="Hyperlink" xfId="15028" builtinId="8" hidden="1"/>
    <cellStyle name="Hyperlink" xfId="15030" builtinId="8" hidden="1"/>
    <cellStyle name="Hyperlink" xfId="15032" builtinId="8" hidden="1"/>
    <cellStyle name="Hyperlink" xfId="15034" builtinId="8" hidden="1"/>
    <cellStyle name="Hyperlink" xfId="15036" builtinId="8" hidden="1"/>
    <cellStyle name="Hyperlink" xfId="15038" builtinId="8" hidden="1"/>
    <cellStyle name="Hyperlink" xfId="15040" builtinId="8" hidden="1"/>
    <cellStyle name="Hyperlink" xfId="15042" builtinId="8" hidden="1"/>
    <cellStyle name="Hyperlink" xfId="15044" builtinId="8" hidden="1"/>
    <cellStyle name="Hyperlink" xfId="15046" builtinId="8" hidden="1"/>
    <cellStyle name="Hyperlink" xfId="15048" builtinId="8" hidden="1"/>
    <cellStyle name="Hyperlink" xfId="15050" builtinId="8" hidden="1"/>
    <cellStyle name="Hyperlink" xfId="15052" builtinId="8" hidden="1"/>
    <cellStyle name="Hyperlink" xfId="15054" builtinId="8" hidden="1"/>
    <cellStyle name="Hyperlink" xfId="15056" builtinId="8" hidden="1"/>
    <cellStyle name="Hyperlink" xfId="15058" builtinId="8" hidden="1"/>
    <cellStyle name="Hyperlink" xfId="15060" builtinId="8" hidden="1"/>
    <cellStyle name="Hyperlink" xfId="15062" builtinId="8" hidden="1"/>
    <cellStyle name="Hyperlink" xfId="15064" builtinId="8" hidden="1"/>
    <cellStyle name="Hyperlink" xfId="15066" builtinId="8" hidden="1"/>
    <cellStyle name="Hyperlink" xfId="15068" builtinId="8" hidden="1"/>
    <cellStyle name="Hyperlink" xfId="15070" builtinId="8" hidden="1"/>
    <cellStyle name="Hyperlink" xfId="15072" builtinId="8" hidden="1"/>
    <cellStyle name="Hyperlink" xfId="15074" builtinId="8" hidden="1"/>
    <cellStyle name="Hyperlink" xfId="15076" builtinId="8" hidden="1"/>
    <cellStyle name="Hyperlink" xfId="15078" builtinId="8" hidden="1"/>
    <cellStyle name="Hyperlink" xfId="15080" builtinId="8" hidden="1"/>
    <cellStyle name="Hyperlink" xfId="15082" builtinId="8" hidden="1"/>
    <cellStyle name="Hyperlink" xfId="15084" builtinId="8" hidden="1"/>
    <cellStyle name="Hyperlink" xfId="15086" builtinId="8" hidden="1"/>
    <cellStyle name="Hyperlink" xfId="15088" builtinId="8" hidden="1"/>
    <cellStyle name="Hyperlink" xfId="15090" builtinId="8" hidden="1"/>
    <cellStyle name="Hyperlink" xfId="15092" builtinId="8" hidden="1"/>
    <cellStyle name="Hyperlink" xfId="15094" builtinId="8" hidden="1"/>
    <cellStyle name="Hyperlink" xfId="15096" builtinId="8" hidden="1"/>
    <cellStyle name="Hyperlink" xfId="15098" builtinId="8" hidden="1"/>
    <cellStyle name="Hyperlink" xfId="15100" builtinId="8" hidden="1"/>
    <cellStyle name="Hyperlink" xfId="15102" builtinId="8" hidden="1"/>
    <cellStyle name="Hyperlink" xfId="15104" builtinId="8" hidden="1"/>
    <cellStyle name="Hyperlink" xfId="15106" builtinId="8" hidden="1"/>
    <cellStyle name="Hyperlink" xfId="15108" builtinId="8" hidden="1"/>
    <cellStyle name="Hyperlink" xfId="15110" builtinId="8" hidden="1"/>
    <cellStyle name="Hyperlink" xfId="15112" builtinId="8" hidden="1"/>
    <cellStyle name="Hyperlink" xfId="15114" builtinId="8" hidden="1"/>
    <cellStyle name="Hyperlink" xfId="15116" builtinId="8" hidden="1"/>
    <cellStyle name="Hyperlink" xfId="15118" builtinId="8" hidden="1"/>
    <cellStyle name="Hyperlink" xfId="15120" builtinId="8" hidden="1"/>
    <cellStyle name="Hyperlink" xfId="15122" builtinId="8" hidden="1"/>
    <cellStyle name="Hyperlink" xfId="15124" builtinId="8" hidden="1"/>
    <cellStyle name="Hyperlink" xfId="15126" builtinId="8" hidden="1"/>
    <cellStyle name="Hyperlink" xfId="15128" builtinId="8" hidden="1"/>
    <cellStyle name="Hyperlink" xfId="15130" builtinId="8" hidden="1"/>
    <cellStyle name="Hyperlink" xfId="15132" builtinId="8" hidden="1"/>
    <cellStyle name="Hyperlink" xfId="15134" builtinId="8" hidden="1"/>
    <cellStyle name="Hyperlink" xfId="15136" builtinId="8" hidden="1"/>
    <cellStyle name="Hyperlink" xfId="15138" builtinId="8" hidden="1"/>
    <cellStyle name="Hyperlink" xfId="15140" builtinId="8" hidden="1"/>
    <cellStyle name="Hyperlink" xfId="15142" builtinId="8" hidden="1"/>
    <cellStyle name="Hyperlink" xfId="15144" builtinId="8" hidden="1"/>
    <cellStyle name="Hyperlink" xfId="15146" builtinId="8" hidden="1"/>
    <cellStyle name="Hyperlink" xfId="15148" builtinId="8" hidden="1"/>
    <cellStyle name="Hyperlink" xfId="15150" builtinId="8" hidden="1"/>
    <cellStyle name="Hyperlink" xfId="15152" builtinId="8" hidden="1"/>
    <cellStyle name="Hyperlink" xfId="15154" builtinId="8" hidden="1"/>
    <cellStyle name="Hyperlink" xfId="15156" builtinId="8" hidden="1"/>
    <cellStyle name="Hyperlink" xfId="15158" builtinId="8" hidden="1"/>
    <cellStyle name="Hyperlink" xfId="15160" builtinId="8" hidden="1"/>
    <cellStyle name="Hyperlink" xfId="15162" builtinId="8" hidden="1"/>
    <cellStyle name="Hyperlink" xfId="15164" builtinId="8" hidden="1"/>
    <cellStyle name="Hyperlink" xfId="15166" builtinId="8" hidden="1"/>
    <cellStyle name="Hyperlink" xfId="15168" builtinId="8" hidden="1"/>
    <cellStyle name="Hyperlink" xfId="15170" builtinId="8" hidden="1"/>
    <cellStyle name="Hyperlink" xfId="15172" builtinId="8" hidden="1"/>
    <cellStyle name="Hyperlink" xfId="15174" builtinId="8" hidden="1"/>
    <cellStyle name="Hyperlink" xfId="15176" builtinId="8" hidden="1"/>
    <cellStyle name="Hyperlink" xfId="15178" builtinId="8" hidden="1"/>
    <cellStyle name="Hyperlink" xfId="15180" builtinId="8" hidden="1"/>
    <cellStyle name="Hyperlink" xfId="15182" builtinId="8" hidden="1"/>
    <cellStyle name="Hyperlink" xfId="15184" builtinId="8" hidden="1"/>
    <cellStyle name="Hyperlink" xfId="15186" builtinId="8" hidden="1"/>
    <cellStyle name="Hyperlink" xfId="15188" builtinId="8" hidden="1"/>
    <cellStyle name="Hyperlink" xfId="15190" builtinId="8" hidden="1"/>
    <cellStyle name="Hyperlink" xfId="15192" builtinId="8" hidden="1"/>
    <cellStyle name="Hyperlink" xfId="15194" builtinId="8" hidden="1"/>
    <cellStyle name="Hyperlink" xfId="15196" builtinId="8" hidden="1"/>
    <cellStyle name="Hyperlink" xfId="15198" builtinId="8" hidden="1"/>
    <cellStyle name="Hyperlink" xfId="15200" builtinId="8" hidden="1"/>
    <cellStyle name="Hyperlink" xfId="15202" builtinId="8" hidden="1"/>
    <cellStyle name="Hyperlink" xfId="15204" builtinId="8" hidden="1"/>
    <cellStyle name="Hyperlink" xfId="15206" builtinId="8" hidden="1"/>
    <cellStyle name="Hyperlink" xfId="15208" builtinId="8" hidden="1"/>
    <cellStyle name="Hyperlink" xfId="15210" builtinId="8" hidden="1"/>
    <cellStyle name="Hyperlink" xfId="15212" builtinId="8" hidden="1"/>
    <cellStyle name="Hyperlink" xfId="15214" builtinId="8" hidden="1"/>
    <cellStyle name="Hyperlink" xfId="15216" builtinId="8" hidden="1"/>
    <cellStyle name="Hyperlink" xfId="15218" builtinId="8" hidden="1"/>
    <cellStyle name="Hyperlink" xfId="15220" builtinId="8" hidden="1"/>
    <cellStyle name="Hyperlink" xfId="15222" builtinId="8" hidden="1"/>
    <cellStyle name="Hyperlink" xfId="15224" builtinId="8" hidden="1"/>
    <cellStyle name="Hyperlink" xfId="15226" builtinId="8" hidden="1"/>
    <cellStyle name="Hyperlink" xfId="15228" builtinId="8" hidden="1"/>
    <cellStyle name="Hyperlink" xfId="15230" builtinId="8" hidden="1"/>
    <cellStyle name="Hyperlink" xfId="15232" builtinId="8" hidden="1"/>
    <cellStyle name="Hyperlink" xfId="15234" builtinId="8" hidden="1"/>
    <cellStyle name="Hyperlink" xfId="15236" builtinId="8" hidden="1"/>
    <cellStyle name="Hyperlink" xfId="15238" builtinId="8" hidden="1"/>
    <cellStyle name="Hyperlink" xfId="15240" builtinId="8" hidden="1"/>
    <cellStyle name="Hyperlink" xfId="15242" builtinId="8" hidden="1"/>
    <cellStyle name="Hyperlink" xfId="15244" builtinId="8" hidden="1"/>
    <cellStyle name="Hyperlink" xfId="15246" builtinId="8" hidden="1"/>
    <cellStyle name="Hyperlink" xfId="15248" builtinId="8" hidden="1"/>
    <cellStyle name="Hyperlink" xfId="15250" builtinId="8" hidden="1"/>
    <cellStyle name="Hyperlink" xfId="15252" builtinId="8" hidden="1"/>
    <cellStyle name="Hyperlink" xfId="15254" builtinId="8" hidden="1"/>
    <cellStyle name="Hyperlink" xfId="15256" builtinId="8" hidden="1"/>
    <cellStyle name="Hyperlink" xfId="15258" builtinId="8" hidden="1"/>
    <cellStyle name="Hyperlink" xfId="15260" builtinId="8" hidden="1"/>
    <cellStyle name="Hyperlink" xfId="15262" builtinId="8" hidden="1"/>
    <cellStyle name="Hyperlink" xfId="15264" builtinId="8" hidden="1"/>
    <cellStyle name="Hyperlink" xfId="15266" builtinId="8" hidden="1"/>
    <cellStyle name="Hyperlink" xfId="15268" builtinId="8" hidden="1"/>
    <cellStyle name="Hyperlink" xfId="15270" builtinId="8" hidden="1"/>
    <cellStyle name="Hyperlink" xfId="15272" builtinId="8" hidden="1"/>
    <cellStyle name="Hyperlink" xfId="15274" builtinId="8" hidden="1"/>
    <cellStyle name="Hyperlink" xfId="15276" builtinId="8" hidden="1"/>
    <cellStyle name="Hyperlink" xfId="15278" builtinId="8" hidden="1"/>
    <cellStyle name="Hyperlink" xfId="15280" builtinId="8" hidden="1"/>
    <cellStyle name="Hyperlink" xfId="15282" builtinId="8" hidden="1"/>
    <cellStyle name="Hyperlink" xfId="15284" builtinId="8" hidden="1"/>
    <cellStyle name="Hyperlink" xfId="15286" builtinId="8" hidden="1"/>
    <cellStyle name="Hyperlink" xfId="15288" builtinId="8" hidden="1"/>
    <cellStyle name="Hyperlink" xfId="15290" builtinId="8" hidden="1"/>
    <cellStyle name="Hyperlink" xfId="15292" builtinId="8" hidden="1"/>
    <cellStyle name="Hyperlink" xfId="15294" builtinId="8" hidden="1"/>
    <cellStyle name="Hyperlink" xfId="15296" builtinId="8" hidden="1"/>
    <cellStyle name="Hyperlink" xfId="15298" builtinId="8" hidden="1"/>
    <cellStyle name="Hyperlink" xfId="15300" builtinId="8" hidden="1"/>
    <cellStyle name="Hyperlink" xfId="15302" builtinId="8" hidden="1"/>
    <cellStyle name="Hyperlink" xfId="15304" builtinId="8" hidden="1"/>
    <cellStyle name="Hyperlink" xfId="15306" builtinId="8" hidden="1"/>
    <cellStyle name="Hyperlink" xfId="15308" builtinId="8" hidden="1"/>
    <cellStyle name="Hyperlink" xfId="15310" builtinId="8" hidden="1"/>
    <cellStyle name="Hyperlink" xfId="15312" builtinId="8" hidden="1"/>
    <cellStyle name="Hyperlink" xfId="15314" builtinId="8" hidden="1"/>
    <cellStyle name="Hyperlink" xfId="15316" builtinId="8" hidden="1"/>
    <cellStyle name="Hyperlink" xfId="15318" builtinId="8" hidden="1"/>
    <cellStyle name="Hyperlink" xfId="15320" builtinId="8" hidden="1"/>
    <cellStyle name="Hyperlink" xfId="15322" builtinId="8" hidden="1"/>
    <cellStyle name="Hyperlink" xfId="15324" builtinId="8" hidden="1"/>
    <cellStyle name="Hyperlink" xfId="15326" builtinId="8" hidden="1"/>
    <cellStyle name="Hyperlink" xfId="15328" builtinId="8" hidden="1"/>
    <cellStyle name="Hyperlink" xfId="15330" builtinId="8" hidden="1"/>
    <cellStyle name="Hyperlink" xfId="15332" builtinId="8" hidden="1"/>
    <cellStyle name="Hyperlink" xfId="15334" builtinId="8" hidden="1"/>
    <cellStyle name="Hyperlink" xfId="15336" builtinId="8" hidden="1"/>
    <cellStyle name="Hyperlink" xfId="15338" builtinId="8" hidden="1"/>
    <cellStyle name="Hyperlink" xfId="15340" builtinId="8" hidden="1"/>
    <cellStyle name="Hyperlink" xfId="15342" builtinId="8" hidden="1"/>
    <cellStyle name="Hyperlink" xfId="15344" builtinId="8" hidden="1"/>
    <cellStyle name="Hyperlink" xfId="15346" builtinId="8" hidden="1"/>
    <cellStyle name="Hyperlink" xfId="15348" builtinId="8" hidden="1"/>
    <cellStyle name="Hyperlink" xfId="15350" builtinId="8" hidden="1"/>
    <cellStyle name="Hyperlink" xfId="15352" builtinId="8" hidden="1"/>
    <cellStyle name="Hyperlink" xfId="15354" builtinId="8" hidden="1"/>
    <cellStyle name="Hyperlink" xfId="15356" builtinId="8" hidden="1"/>
    <cellStyle name="Hyperlink" xfId="15358" builtinId="8" hidden="1"/>
    <cellStyle name="Hyperlink" xfId="15360" builtinId="8" hidden="1"/>
    <cellStyle name="Hyperlink" xfId="15362" builtinId="8" hidden="1"/>
    <cellStyle name="Hyperlink" xfId="15364" builtinId="8" hidden="1"/>
    <cellStyle name="Hyperlink" xfId="15366" builtinId="8" hidden="1"/>
    <cellStyle name="Hyperlink" xfId="15368" builtinId="8" hidden="1"/>
    <cellStyle name="Hyperlink" xfId="15370" builtinId="8" hidden="1"/>
    <cellStyle name="Hyperlink" xfId="15372" builtinId="8" hidden="1"/>
    <cellStyle name="Hyperlink" xfId="15374" builtinId="8" hidden="1"/>
    <cellStyle name="Hyperlink" xfId="15376" builtinId="8" hidden="1"/>
    <cellStyle name="Hyperlink" xfId="15378" builtinId="8" hidden="1"/>
    <cellStyle name="Hyperlink" xfId="15380" builtinId="8" hidden="1"/>
    <cellStyle name="Hyperlink" xfId="15382" builtinId="8" hidden="1"/>
    <cellStyle name="Hyperlink" xfId="15384" builtinId="8" hidden="1"/>
    <cellStyle name="Hyperlink" xfId="15386" builtinId="8" hidden="1"/>
    <cellStyle name="Hyperlink" xfId="15388" builtinId="8" hidden="1"/>
    <cellStyle name="Hyperlink" xfId="15390" builtinId="8" hidden="1"/>
    <cellStyle name="Hyperlink" xfId="15392" builtinId="8" hidden="1"/>
    <cellStyle name="Hyperlink" xfId="15394" builtinId="8" hidden="1"/>
    <cellStyle name="Hyperlink" xfId="15396" builtinId="8" hidden="1"/>
    <cellStyle name="Hyperlink" xfId="15398" builtinId="8" hidden="1"/>
    <cellStyle name="Hyperlink" xfId="15400" builtinId="8" hidden="1"/>
    <cellStyle name="Hyperlink" xfId="15402" builtinId="8" hidden="1"/>
    <cellStyle name="Hyperlink" xfId="15404" builtinId="8" hidden="1"/>
    <cellStyle name="Hyperlink" xfId="15406" builtinId="8" hidden="1"/>
    <cellStyle name="Hyperlink" xfId="15408" builtinId="8" hidden="1"/>
    <cellStyle name="Hyperlink" xfId="15410" builtinId="8" hidden="1"/>
    <cellStyle name="Hyperlink" xfId="15412" builtinId="8" hidden="1"/>
    <cellStyle name="Hyperlink" xfId="15414" builtinId="8" hidden="1"/>
    <cellStyle name="Hyperlink" xfId="15416" builtinId="8" hidden="1"/>
    <cellStyle name="Hyperlink" xfId="15418" builtinId="8" hidden="1"/>
    <cellStyle name="Hyperlink" xfId="15420" builtinId="8" hidden="1"/>
    <cellStyle name="Hyperlink" xfId="15422" builtinId="8" hidden="1"/>
    <cellStyle name="Hyperlink" xfId="15424" builtinId="8" hidden="1"/>
    <cellStyle name="Hyperlink" xfId="15426" builtinId="8" hidden="1"/>
    <cellStyle name="Hyperlink" xfId="15428" builtinId="8" hidden="1"/>
    <cellStyle name="Hyperlink" xfId="15430" builtinId="8" hidden="1"/>
    <cellStyle name="Hyperlink" xfId="15432" builtinId="8" hidden="1"/>
    <cellStyle name="Hyperlink" xfId="15434" builtinId="8" hidden="1"/>
    <cellStyle name="Hyperlink" xfId="15436" builtinId="8" hidden="1"/>
    <cellStyle name="Hyperlink" xfId="15438" builtinId="8" hidden="1"/>
    <cellStyle name="Hyperlink" xfId="15440" builtinId="8" hidden="1"/>
    <cellStyle name="Hyperlink" xfId="15442" builtinId="8" hidden="1"/>
    <cellStyle name="Hyperlink" xfId="15444" builtinId="8" hidden="1"/>
    <cellStyle name="Hyperlink" xfId="15446" builtinId="8" hidden="1"/>
    <cellStyle name="Hyperlink" xfId="15448" builtinId="8" hidden="1"/>
    <cellStyle name="Hyperlink" xfId="15450" builtinId="8" hidden="1"/>
    <cellStyle name="Hyperlink" xfId="15452" builtinId="8" hidden="1"/>
    <cellStyle name="Hyperlink" xfId="15454" builtinId="8" hidden="1"/>
    <cellStyle name="Hyperlink" xfId="15456" builtinId="8" hidden="1"/>
    <cellStyle name="Hyperlink" xfId="15458" builtinId="8" hidden="1"/>
    <cellStyle name="Hyperlink" xfId="15460" builtinId="8" hidden="1"/>
    <cellStyle name="Hyperlink" xfId="15462" builtinId="8" hidden="1"/>
    <cellStyle name="Hyperlink" xfId="15464" builtinId="8" hidden="1"/>
    <cellStyle name="Hyperlink" xfId="15466" builtinId="8" hidden="1"/>
    <cellStyle name="Hyperlink" xfId="15468" builtinId="8" hidden="1"/>
    <cellStyle name="Hyperlink" xfId="15470" builtinId="8" hidden="1"/>
    <cellStyle name="Hyperlink" xfId="15472" builtinId="8" hidden="1"/>
    <cellStyle name="Hyperlink" xfId="15474" builtinId="8" hidden="1"/>
    <cellStyle name="Hyperlink" xfId="15476" builtinId="8" hidden="1"/>
    <cellStyle name="Hyperlink" xfId="15478" builtinId="8" hidden="1"/>
    <cellStyle name="Hyperlink" xfId="15480" builtinId="8" hidden="1"/>
    <cellStyle name="Hyperlink" xfId="15482" builtinId="8" hidden="1"/>
    <cellStyle name="Hyperlink" xfId="15484" builtinId="8" hidden="1"/>
    <cellStyle name="Hyperlink" xfId="15486" builtinId="8" hidden="1"/>
    <cellStyle name="Hyperlink" xfId="15488" builtinId="8" hidden="1"/>
    <cellStyle name="Hyperlink" xfId="15490" builtinId="8" hidden="1"/>
    <cellStyle name="Hyperlink" xfId="15492" builtinId="8" hidden="1"/>
    <cellStyle name="Hyperlink" xfId="15494" builtinId="8" hidden="1"/>
    <cellStyle name="Hyperlink" xfId="15496" builtinId="8" hidden="1"/>
    <cellStyle name="Hyperlink" xfId="15498" builtinId="8" hidden="1"/>
    <cellStyle name="Hyperlink" xfId="15500" builtinId="8" hidden="1"/>
    <cellStyle name="Hyperlink" xfId="15502" builtinId="8" hidden="1"/>
    <cellStyle name="Hyperlink" xfId="15504" builtinId="8" hidden="1"/>
    <cellStyle name="Hyperlink" xfId="15506" builtinId="8" hidden="1"/>
    <cellStyle name="Hyperlink" xfId="15508" builtinId="8" hidden="1"/>
    <cellStyle name="Hyperlink" xfId="15510" builtinId="8" hidden="1"/>
    <cellStyle name="Hyperlink" xfId="15512" builtinId="8" hidden="1"/>
    <cellStyle name="Hyperlink" xfId="15514" builtinId="8" hidden="1"/>
    <cellStyle name="Hyperlink" xfId="15516" builtinId="8" hidden="1"/>
    <cellStyle name="Hyperlink" xfId="15518" builtinId="8" hidden="1"/>
    <cellStyle name="Hyperlink" xfId="15520" builtinId="8" hidden="1"/>
    <cellStyle name="Hyperlink" xfId="15522" builtinId="8" hidden="1"/>
    <cellStyle name="Hyperlink" xfId="15524" builtinId="8" hidden="1"/>
    <cellStyle name="Hyperlink" xfId="15526" builtinId="8" hidden="1"/>
    <cellStyle name="Hyperlink" xfId="15528" builtinId="8" hidden="1"/>
    <cellStyle name="Hyperlink" xfId="15530" builtinId="8" hidden="1"/>
    <cellStyle name="Hyperlink" xfId="15532" builtinId="8" hidden="1"/>
    <cellStyle name="Hyperlink" xfId="15534" builtinId="8" hidden="1"/>
    <cellStyle name="Hyperlink" xfId="15536" builtinId="8" hidden="1"/>
    <cellStyle name="Hyperlink" xfId="15538" builtinId="8" hidden="1"/>
    <cellStyle name="Hyperlink" xfId="15540" builtinId="8" hidden="1"/>
    <cellStyle name="Hyperlink" xfId="15542" builtinId="8" hidden="1"/>
    <cellStyle name="Hyperlink" xfId="15544" builtinId="8" hidden="1"/>
    <cellStyle name="Hyperlink" xfId="15546" builtinId="8" hidden="1"/>
    <cellStyle name="Hyperlink" xfId="15548" builtinId="8" hidden="1"/>
    <cellStyle name="Hyperlink" xfId="15550" builtinId="8" hidden="1"/>
    <cellStyle name="Hyperlink" xfId="15552" builtinId="8" hidden="1"/>
    <cellStyle name="Hyperlink" xfId="15554" builtinId="8" hidden="1"/>
    <cellStyle name="Hyperlink" xfId="8613" builtinId="8" hidden="1"/>
    <cellStyle name="Hyperlink" xfId="8506" builtinId="8" hidden="1"/>
    <cellStyle name="Hyperlink" xfId="15721" builtinId="8" hidden="1"/>
    <cellStyle name="Hyperlink" xfId="15723" builtinId="8" hidden="1"/>
    <cellStyle name="Hyperlink" xfId="15725" builtinId="8" hidden="1"/>
    <cellStyle name="Hyperlink" xfId="15727" builtinId="8" hidden="1"/>
    <cellStyle name="Hyperlink" xfId="15729" builtinId="8" hidden="1"/>
    <cellStyle name="Hyperlink" xfId="15731" builtinId="8" hidden="1"/>
    <cellStyle name="Hyperlink" xfId="15733" builtinId="8" hidden="1"/>
    <cellStyle name="Hyperlink" xfId="15735" builtinId="8" hidden="1"/>
    <cellStyle name="Hyperlink" xfId="15737" builtinId="8" hidden="1"/>
    <cellStyle name="Hyperlink" xfId="15739" builtinId="8" hidden="1"/>
    <cellStyle name="Hyperlink" xfId="15741" builtinId="8" hidden="1"/>
    <cellStyle name="Hyperlink" xfId="15743" builtinId="8" hidden="1"/>
    <cellStyle name="Hyperlink" xfId="15745" builtinId="8" hidden="1"/>
    <cellStyle name="Hyperlink" xfId="15747" builtinId="8" hidden="1"/>
    <cellStyle name="Hyperlink" xfId="15749" builtinId="8" hidden="1"/>
    <cellStyle name="Hyperlink" xfId="15751" builtinId="8" hidden="1"/>
    <cellStyle name="Hyperlink" xfId="15753" builtinId="8" hidden="1"/>
    <cellStyle name="Hyperlink" xfId="15755" builtinId="8" hidden="1"/>
    <cellStyle name="Hyperlink" xfId="15757" builtinId="8" hidden="1"/>
    <cellStyle name="Hyperlink" xfId="15759" builtinId="8" hidden="1"/>
    <cellStyle name="Hyperlink" xfId="15761" builtinId="8" hidden="1"/>
    <cellStyle name="Hyperlink" xfId="15763" builtinId="8" hidden="1"/>
    <cellStyle name="Hyperlink" xfId="15765" builtinId="8" hidden="1"/>
    <cellStyle name="Hyperlink" xfId="15767" builtinId="8" hidden="1"/>
    <cellStyle name="Hyperlink" xfId="15769" builtinId="8" hidden="1"/>
    <cellStyle name="Hyperlink" xfId="15771" builtinId="8" hidden="1"/>
    <cellStyle name="Hyperlink" xfId="15773" builtinId="8" hidden="1"/>
    <cellStyle name="Hyperlink" xfId="15775" builtinId="8" hidden="1"/>
    <cellStyle name="Hyperlink" xfId="15777" builtinId="8" hidden="1"/>
    <cellStyle name="Hyperlink" xfId="15779" builtinId="8" hidden="1"/>
    <cellStyle name="Hyperlink" xfId="15781" builtinId="8" hidden="1"/>
    <cellStyle name="Hyperlink" xfId="15783" builtinId="8" hidden="1"/>
    <cellStyle name="Hyperlink" xfId="15785" builtinId="8" hidden="1"/>
    <cellStyle name="Hyperlink" xfId="15787" builtinId="8" hidden="1"/>
    <cellStyle name="Hyperlink" xfId="15789" builtinId="8" hidden="1"/>
    <cellStyle name="Hyperlink" xfId="15791" builtinId="8" hidden="1"/>
    <cellStyle name="Hyperlink" xfId="15793" builtinId="8" hidden="1"/>
    <cellStyle name="Hyperlink" xfId="15795" builtinId="8" hidden="1"/>
    <cellStyle name="Hyperlink" xfId="15797" builtinId="8" hidden="1"/>
    <cellStyle name="Hyperlink" xfId="15799" builtinId="8" hidden="1"/>
    <cellStyle name="Hyperlink" xfId="15801" builtinId="8" hidden="1"/>
    <cellStyle name="Hyperlink" xfId="15803" builtinId="8" hidden="1"/>
    <cellStyle name="Hyperlink" xfId="15805" builtinId="8" hidden="1"/>
    <cellStyle name="Hyperlink" xfId="15807" builtinId="8" hidden="1"/>
    <cellStyle name="Hyperlink" xfId="15809" builtinId="8" hidden="1"/>
    <cellStyle name="Hyperlink" xfId="15811" builtinId="8" hidden="1"/>
    <cellStyle name="Hyperlink" xfId="15813" builtinId="8" hidden="1"/>
    <cellStyle name="Hyperlink" xfId="15815" builtinId="8" hidden="1"/>
    <cellStyle name="Hyperlink" xfId="15817" builtinId="8" hidden="1"/>
    <cellStyle name="Hyperlink" xfId="15819" builtinId="8" hidden="1"/>
    <cellStyle name="Hyperlink" xfId="15821" builtinId="8" hidden="1"/>
    <cellStyle name="Hyperlink" xfId="15823" builtinId="8" hidden="1"/>
    <cellStyle name="Hyperlink" xfId="15825" builtinId="8" hidden="1"/>
    <cellStyle name="Hyperlink" xfId="15827" builtinId="8" hidden="1"/>
    <cellStyle name="Hyperlink" xfId="15829" builtinId="8" hidden="1"/>
    <cellStyle name="Hyperlink" xfId="15831" builtinId="8" hidden="1"/>
    <cellStyle name="Hyperlink" xfId="15833" builtinId="8" hidden="1"/>
    <cellStyle name="Hyperlink" xfId="15835" builtinId="8" hidden="1"/>
    <cellStyle name="Hyperlink" xfId="15837" builtinId="8" hidden="1"/>
    <cellStyle name="Hyperlink" xfId="15839" builtinId="8" hidden="1"/>
    <cellStyle name="Hyperlink" xfId="15841" builtinId="8" hidden="1"/>
    <cellStyle name="Hyperlink" xfId="15843" builtinId="8" hidden="1"/>
    <cellStyle name="Hyperlink" xfId="15845" builtinId="8" hidden="1"/>
    <cellStyle name="Hyperlink" xfId="15847" builtinId="8" hidden="1"/>
    <cellStyle name="Hyperlink" xfId="15849" builtinId="8" hidden="1"/>
    <cellStyle name="Hyperlink" xfId="15851" builtinId="8" hidden="1"/>
    <cellStyle name="Hyperlink" xfId="15853" builtinId="8" hidden="1"/>
    <cellStyle name="Hyperlink" xfId="15855" builtinId="8" hidden="1"/>
    <cellStyle name="Hyperlink" xfId="15857" builtinId="8" hidden="1"/>
    <cellStyle name="Hyperlink" xfId="15859" builtinId="8" hidden="1"/>
    <cellStyle name="Hyperlink" xfId="15861" builtinId="8" hidden="1"/>
    <cellStyle name="Hyperlink" xfId="15863" builtinId="8" hidden="1"/>
    <cellStyle name="Hyperlink" xfId="15865" builtinId="8" hidden="1"/>
    <cellStyle name="Hyperlink" xfId="15867" builtinId="8" hidden="1"/>
    <cellStyle name="Hyperlink" xfId="15869" builtinId="8" hidden="1"/>
    <cellStyle name="Hyperlink" xfId="15871" builtinId="8" hidden="1"/>
    <cellStyle name="Hyperlink" xfId="15873" builtinId="8" hidden="1"/>
    <cellStyle name="Hyperlink" xfId="15875" builtinId="8" hidden="1"/>
    <cellStyle name="Hyperlink" xfId="15877" builtinId="8" hidden="1"/>
    <cellStyle name="Hyperlink" xfId="15879" builtinId="8" hidden="1"/>
    <cellStyle name="Hyperlink" xfId="15881" builtinId="8" hidden="1"/>
    <cellStyle name="Hyperlink" xfId="15883" builtinId="8" hidden="1"/>
    <cellStyle name="Hyperlink" xfId="15885" builtinId="8" hidden="1"/>
    <cellStyle name="Hyperlink" xfId="15887" builtinId="8" hidden="1"/>
    <cellStyle name="Hyperlink" xfId="15889" builtinId="8" hidden="1"/>
    <cellStyle name="Hyperlink" xfId="15891" builtinId="8" hidden="1"/>
    <cellStyle name="Hyperlink" xfId="15893" builtinId="8" hidden="1"/>
    <cellStyle name="Hyperlink" xfId="15895" builtinId="8" hidden="1"/>
    <cellStyle name="Hyperlink" xfId="15897" builtinId="8" hidden="1"/>
    <cellStyle name="Hyperlink" xfId="15899" builtinId="8" hidden="1"/>
    <cellStyle name="Hyperlink" xfId="15901" builtinId="8" hidden="1"/>
    <cellStyle name="Hyperlink" xfId="15903" builtinId="8" hidden="1"/>
    <cellStyle name="Hyperlink" xfId="15905" builtinId="8" hidden="1"/>
    <cellStyle name="Hyperlink" xfId="15907" builtinId="8" hidden="1"/>
    <cellStyle name="Hyperlink" xfId="15909" builtinId="8" hidden="1"/>
    <cellStyle name="Hyperlink" xfId="15911" builtinId="8" hidden="1"/>
    <cellStyle name="Hyperlink" xfId="15913" builtinId="8" hidden="1"/>
    <cellStyle name="Hyperlink" xfId="15915" builtinId="8" hidden="1"/>
    <cellStyle name="Hyperlink" xfId="15917" builtinId="8" hidden="1"/>
    <cellStyle name="Hyperlink" xfId="15919" builtinId="8" hidden="1"/>
    <cellStyle name="Hyperlink" xfId="15921" builtinId="8" hidden="1"/>
    <cellStyle name="Hyperlink" xfId="15923" builtinId="8" hidden="1"/>
    <cellStyle name="Hyperlink" xfId="15925" builtinId="8" hidden="1"/>
    <cellStyle name="Hyperlink" xfId="15927" builtinId="8" hidden="1"/>
    <cellStyle name="Hyperlink" xfId="15929" builtinId="8" hidden="1"/>
    <cellStyle name="Hyperlink" xfId="15931" builtinId="8" hidden="1"/>
    <cellStyle name="Hyperlink" xfId="15933" builtinId="8" hidden="1"/>
    <cellStyle name="Hyperlink" xfId="15935" builtinId="8" hidden="1"/>
    <cellStyle name="Hyperlink" xfId="15937" builtinId="8" hidden="1"/>
    <cellStyle name="Hyperlink" xfId="15939" builtinId="8" hidden="1"/>
    <cellStyle name="Hyperlink" xfId="15941" builtinId="8" hidden="1"/>
    <cellStyle name="Hyperlink" xfId="15943" builtinId="8" hidden="1"/>
    <cellStyle name="Hyperlink" xfId="15945" builtinId="8" hidden="1"/>
    <cellStyle name="Hyperlink" xfId="15947" builtinId="8" hidden="1"/>
    <cellStyle name="Hyperlink" xfId="15949" builtinId="8" hidden="1"/>
    <cellStyle name="Hyperlink" xfId="15951" builtinId="8" hidden="1"/>
    <cellStyle name="Hyperlink" xfId="15953" builtinId="8" hidden="1"/>
    <cellStyle name="Hyperlink" xfId="15955" builtinId="8" hidden="1"/>
    <cellStyle name="Hyperlink" xfId="15957" builtinId="8" hidden="1"/>
    <cellStyle name="Hyperlink" xfId="15959" builtinId="8" hidden="1"/>
    <cellStyle name="Hyperlink" xfId="15961" builtinId="8" hidden="1"/>
    <cellStyle name="Hyperlink" xfId="15963" builtinId="8" hidden="1"/>
    <cellStyle name="Hyperlink" xfId="15965" builtinId="8" hidden="1"/>
    <cellStyle name="Hyperlink" xfId="15967" builtinId="8" hidden="1"/>
    <cellStyle name="Hyperlink" xfId="15969" builtinId="8" hidden="1"/>
    <cellStyle name="Hyperlink" xfId="15971" builtinId="8" hidden="1"/>
    <cellStyle name="Hyperlink" xfId="15973" builtinId="8" hidden="1"/>
    <cellStyle name="Hyperlink" xfId="15975" builtinId="8" hidden="1"/>
    <cellStyle name="Hyperlink" xfId="15977" builtinId="8" hidden="1"/>
    <cellStyle name="Hyperlink" xfId="15979" builtinId="8" hidden="1"/>
    <cellStyle name="Hyperlink" xfId="15981" builtinId="8" hidden="1"/>
    <cellStyle name="Hyperlink" xfId="15983" builtinId="8" hidden="1"/>
    <cellStyle name="Hyperlink" xfId="15985" builtinId="8" hidden="1"/>
    <cellStyle name="Hyperlink" xfId="15987" builtinId="8" hidden="1"/>
    <cellStyle name="Hyperlink" xfId="15989" builtinId="8" hidden="1"/>
    <cellStyle name="Hyperlink" xfId="15991" builtinId="8" hidden="1"/>
    <cellStyle name="Hyperlink" xfId="15993" builtinId="8" hidden="1"/>
    <cellStyle name="Hyperlink" xfId="15995" builtinId="8" hidden="1"/>
    <cellStyle name="Hyperlink" xfId="15997" builtinId="8" hidden="1"/>
    <cellStyle name="Hyperlink" xfId="15999" builtinId="8" hidden="1"/>
    <cellStyle name="Hyperlink" xfId="16001" builtinId="8" hidden="1"/>
    <cellStyle name="Hyperlink" xfId="16003" builtinId="8" hidden="1"/>
    <cellStyle name="Hyperlink" xfId="16005" builtinId="8" hidden="1"/>
    <cellStyle name="Hyperlink" xfId="16007" builtinId="8" hidden="1"/>
    <cellStyle name="Hyperlink" xfId="16009" builtinId="8" hidden="1"/>
    <cellStyle name="Hyperlink" xfId="16011" builtinId="8" hidden="1"/>
    <cellStyle name="Hyperlink" xfId="16013" builtinId="8" hidden="1"/>
    <cellStyle name="Hyperlink" xfId="16015" builtinId="8" hidden="1"/>
    <cellStyle name="Hyperlink" xfId="16017" builtinId="8" hidden="1"/>
    <cellStyle name="Hyperlink" xfId="16019" builtinId="8" hidden="1"/>
    <cellStyle name="Hyperlink" xfId="16021" builtinId="8" hidden="1"/>
    <cellStyle name="Hyperlink" xfId="16023" builtinId="8" hidden="1"/>
    <cellStyle name="Hyperlink" xfId="16025" builtinId="8" hidden="1"/>
    <cellStyle name="Hyperlink" xfId="16027" builtinId="8" hidden="1"/>
    <cellStyle name="Hyperlink" xfId="16029" builtinId="8" hidden="1"/>
    <cellStyle name="Hyperlink" xfId="16031" builtinId="8" hidden="1"/>
    <cellStyle name="Hyperlink" xfId="16033" builtinId="8" hidden="1"/>
    <cellStyle name="Hyperlink" xfId="16035" builtinId="8" hidden="1"/>
    <cellStyle name="Hyperlink" xfId="16037" builtinId="8" hidden="1"/>
    <cellStyle name="Hyperlink" xfId="16039" builtinId="8" hidden="1"/>
    <cellStyle name="Hyperlink" xfId="16041" builtinId="8" hidden="1"/>
    <cellStyle name="Hyperlink" xfId="16043" builtinId="8" hidden="1"/>
    <cellStyle name="Hyperlink" xfId="16045" builtinId="8" hidden="1"/>
    <cellStyle name="Hyperlink" xfId="16047" builtinId="8" hidden="1"/>
    <cellStyle name="Hyperlink" xfId="16049" builtinId="8" hidden="1"/>
    <cellStyle name="Hyperlink" xfId="16051" builtinId="8" hidden="1"/>
    <cellStyle name="Hyperlink" xfId="16053" builtinId="8" hidden="1"/>
    <cellStyle name="Hyperlink" xfId="16055" builtinId="8" hidden="1"/>
    <cellStyle name="Hyperlink" xfId="16057" builtinId="8" hidden="1"/>
    <cellStyle name="Hyperlink" xfId="16059" builtinId="8" hidden="1"/>
    <cellStyle name="Hyperlink" xfId="16061" builtinId="8" hidden="1"/>
    <cellStyle name="Hyperlink" xfId="16063" builtinId="8" hidden="1"/>
    <cellStyle name="Hyperlink" xfId="16065" builtinId="8" hidden="1"/>
    <cellStyle name="Hyperlink" xfId="16067" builtinId="8" hidden="1"/>
    <cellStyle name="Hyperlink" xfId="16069" builtinId="8" hidden="1"/>
    <cellStyle name="Hyperlink" xfId="16071" builtinId="8" hidden="1"/>
    <cellStyle name="Hyperlink" xfId="16073" builtinId="8" hidden="1"/>
    <cellStyle name="Hyperlink" xfId="16075" builtinId="8" hidden="1"/>
    <cellStyle name="Hyperlink" xfId="16077" builtinId="8" hidden="1"/>
    <cellStyle name="Hyperlink" xfId="16079" builtinId="8" hidden="1"/>
    <cellStyle name="Hyperlink" xfId="16081" builtinId="8" hidden="1"/>
    <cellStyle name="Hyperlink" xfId="16083" builtinId="8" hidden="1"/>
    <cellStyle name="Hyperlink" xfId="16085" builtinId="8" hidden="1"/>
    <cellStyle name="Hyperlink" xfId="16087" builtinId="8" hidden="1"/>
    <cellStyle name="Hyperlink" xfId="16089" builtinId="8" hidden="1"/>
    <cellStyle name="Hyperlink" xfId="16091" builtinId="8" hidden="1"/>
    <cellStyle name="Hyperlink" xfId="16093" builtinId="8" hidden="1"/>
    <cellStyle name="Hyperlink" xfId="16095" builtinId="8" hidden="1"/>
    <cellStyle name="Hyperlink" xfId="16097" builtinId="8" hidden="1"/>
    <cellStyle name="Hyperlink" xfId="16099" builtinId="8" hidden="1"/>
    <cellStyle name="Hyperlink" xfId="16101" builtinId="8" hidden="1"/>
    <cellStyle name="Hyperlink" xfId="16103" builtinId="8" hidden="1"/>
    <cellStyle name="Hyperlink" xfId="16105" builtinId="8" hidden="1"/>
    <cellStyle name="Hyperlink" xfId="16107" builtinId="8" hidden="1"/>
    <cellStyle name="Hyperlink" xfId="16109" builtinId="8" hidden="1"/>
    <cellStyle name="Hyperlink" xfId="16111" builtinId="8" hidden="1"/>
    <cellStyle name="Hyperlink" xfId="16113" builtinId="8" hidden="1"/>
    <cellStyle name="Hyperlink" xfId="16115" builtinId="8" hidden="1"/>
    <cellStyle name="Hyperlink" xfId="16117" builtinId="8" hidden="1"/>
    <cellStyle name="Hyperlink" xfId="16119" builtinId="8" hidden="1"/>
    <cellStyle name="Hyperlink" xfId="16121" builtinId="8" hidden="1"/>
    <cellStyle name="Hyperlink" xfId="16123" builtinId="8" hidden="1"/>
    <cellStyle name="Hyperlink" xfId="16125" builtinId="8" hidden="1"/>
    <cellStyle name="Hyperlink" xfId="16127" builtinId="8" hidden="1"/>
    <cellStyle name="Hyperlink" xfId="16129" builtinId="8" hidden="1"/>
    <cellStyle name="Hyperlink" xfId="16131" builtinId="8" hidden="1"/>
    <cellStyle name="Hyperlink" xfId="16133" builtinId="8" hidden="1"/>
    <cellStyle name="Hyperlink" xfId="16135" builtinId="8" hidden="1"/>
    <cellStyle name="Hyperlink" xfId="16137" builtinId="8" hidden="1"/>
    <cellStyle name="Hyperlink" xfId="16139" builtinId="8" hidden="1"/>
    <cellStyle name="Hyperlink" xfId="16141" builtinId="8" hidden="1"/>
    <cellStyle name="Hyperlink" xfId="16143" builtinId="8" hidden="1"/>
    <cellStyle name="Hyperlink" xfId="16145" builtinId="8" hidden="1"/>
    <cellStyle name="Hyperlink" xfId="16147" builtinId="8" hidden="1"/>
    <cellStyle name="Hyperlink" xfId="16149" builtinId="8" hidden="1"/>
    <cellStyle name="Hyperlink" xfId="16151" builtinId="8" hidden="1"/>
    <cellStyle name="Hyperlink" xfId="16153" builtinId="8" hidden="1"/>
    <cellStyle name="Hyperlink" xfId="16155" builtinId="8" hidden="1"/>
    <cellStyle name="Hyperlink" xfId="16157" builtinId="8" hidden="1"/>
    <cellStyle name="Hyperlink" xfId="16159" builtinId="8" hidden="1"/>
    <cellStyle name="Hyperlink" xfId="16161" builtinId="8" hidden="1"/>
    <cellStyle name="Hyperlink" xfId="16163" builtinId="8" hidden="1"/>
    <cellStyle name="Hyperlink" xfId="16165" builtinId="8" hidden="1"/>
    <cellStyle name="Hyperlink" xfId="16167" builtinId="8" hidden="1"/>
    <cellStyle name="Hyperlink" xfId="16169" builtinId="8" hidden="1"/>
    <cellStyle name="Hyperlink" xfId="16171" builtinId="8" hidden="1"/>
    <cellStyle name="Hyperlink" xfId="16173" builtinId="8" hidden="1"/>
    <cellStyle name="Hyperlink" xfId="16175" builtinId="8" hidden="1"/>
    <cellStyle name="Hyperlink" xfId="16177" builtinId="8" hidden="1"/>
    <cellStyle name="Hyperlink" xfId="16179" builtinId="8" hidden="1"/>
    <cellStyle name="Hyperlink" xfId="16181" builtinId="8" hidden="1"/>
    <cellStyle name="Hyperlink" xfId="16183" builtinId="8" hidden="1"/>
    <cellStyle name="Hyperlink" xfId="16185" builtinId="8" hidden="1"/>
    <cellStyle name="Hyperlink" xfId="16187" builtinId="8" hidden="1"/>
    <cellStyle name="Hyperlink" xfId="16189" builtinId="8" hidden="1"/>
    <cellStyle name="Hyperlink" xfId="16191" builtinId="8" hidden="1"/>
    <cellStyle name="Hyperlink" xfId="16193" builtinId="8" hidden="1"/>
    <cellStyle name="Hyperlink" xfId="16195" builtinId="8" hidden="1"/>
    <cellStyle name="Hyperlink" xfId="16197" builtinId="8" hidden="1"/>
    <cellStyle name="Hyperlink" xfId="16199" builtinId="8" hidden="1"/>
    <cellStyle name="Hyperlink" xfId="16201" builtinId="8" hidden="1"/>
    <cellStyle name="Hyperlink" xfId="16203" builtinId="8" hidden="1"/>
    <cellStyle name="Hyperlink" xfId="16205" builtinId="8" hidden="1"/>
    <cellStyle name="Hyperlink" xfId="16207" builtinId="8" hidden="1"/>
    <cellStyle name="Hyperlink" xfId="16209" builtinId="8" hidden="1"/>
    <cellStyle name="Hyperlink" xfId="16211" builtinId="8" hidden="1"/>
    <cellStyle name="Hyperlink" xfId="16213" builtinId="8" hidden="1"/>
    <cellStyle name="Hyperlink" xfId="16215" builtinId="8" hidden="1"/>
    <cellStyle name="Hyperlink" xfId="16217" builtinId="8" hidden="1"/>
    <cellStyle name="Hyperlink" xfId="16219" builtinId="8" hidden="1"/>
    <cellStyle name="Hyperlink" xfId="16221" builtinId="8" hidden="1"/>
    <cellStyle name="Hyperlink" xfId="16223" builtinId="8" hidden="1"/>
    <cellStyle name="Hyperlink" xfId="16225" builtinId="8" hidden="1"/>
    <cellStyle name="Hyperlink" xfId="16227" builtinId="8" hidden="1"/>
    <cellStyle name="Hyperlink" xfId="16229" builtinId="8" hidden="1"/>
    <cellStyle name="Hyperlink" xfId="16231" builtinId="8" hidden="1"/>
    <cellStyle name="Hyperlink" xfId="16233" builtinId="8" hidden="1"/>
    <cellStyle name="Hyperlink" xfId="16235" builtinId="8" hidden="1"/>
    <cellStyle name="Hyperlink" xfId="16237" builtinId="8" hidden="1"/>
    <cellStyle name="Hyperlink" xfId="16239" builtinId="8" hidden="1"/>
    <cellStyle name="Hyperlink" xfId="16241" builtinId="8" hidden="1"/>
    <cellStyle name="Hyperlink" xfId="16243" builtinId="8" hidden="1"/>
    <cellStyle name="Hyperlink" xfId="16245" builtinId="8" hidden="1"/>
    <cellStyle name="Hyperlink" xfId="16247" builtinId="8" hidden="1"/>
    <cellStyle name="Hyperlink" xfId="16249" builtinId="8" hidden="1"/>
    <cellStyle name="Hyperlink" xfId="16251" builtinId="8" hidden="1"/>
    <cellStyle name="Hyperlink" xfId="16253" builtinId="8" hidden="1"/>
    <cellStyle name="Hyperlink" xfId="16255" builtinId="8" hidden="1"/>
    <cellStyle name="Hyperlink" xfId="16257" builtinId="8" hidden="1"/>
    <cellStyle name="Hyperlink" xfId="16259" builtinId="8" hidden="1"/>
    <cellStyle name="Hyperlink" xfId="16261" builtinId="8" hidden="1"/>
    <cellStyle name="Hyperlink" xfId="16263" builtinId="8" hidden="1"/>
    <cellStyle name="Hyperlink" xfId="16265" builtinId="8" hidden="1"/>
    <cellStyle name="Hyperlink" xfId="16267" builtinId="8" hidden="1"/>
    <cellStyle name="Hyperlink" xfId="16269" builtinId="8" hidden="1"/>
    <cellStyle name="Hyperlink" xfId="16271" builtinId="8" hidden="1"/>
    <cellStyle name="Hyperlink" xfId="16273" builtinId="8" hidden="1"/>
    <cellStyle name="Hyperlink" xfId="16275" builtinId="8" hidden="1"/>
    <cellStyle name="Hyperlink" xfId="16277" builtinId="8" hidden="1"/>
    <cellStyle name="Hyperlink" xfId="16279" builtinId="8" hidden="1"/>
    <cellStyle name="Hyperlink" xfId="16281" builtinId="8" hidden="1"/>
    <cellStyle name="Hyperlink" xfId="16283" builtinId="8" hidden="1"/>
    <cellStyle name="Hyperlink" xfId="16285" builtinId="8" hidden="1"/>
    <cellStyle name="Hyperlink" xfId="16287" builtinId="8" hidden="1"/>
    <cellStyle name="Hyperlink" xfId="16289" builtinId="8" hidden="1"/>
    <cellStyle name="Hyperlink" xfId="16291" builtinId="8" hidden="1"/>
    <cellStyle name="Hyperlink" xfId="16293" builtinId="8" hidden="1"/>
    <cellStyle name="Hyperlink" xfId="16295" builtinId="8" hidden="1"/>
    <cellStyle name="Hyperlink" xfId="16297" builtinId="8" hidden="1"/>
    <cellStyle name="Hyperlink" xfId="16299" builtinId="8" hidden="1"/>
    <cellStyle name="Hyperlink" xfId="16301" builtinId="8" hidden="1"/>
    <cellStyle name="Hyperlink" xfId="16303" builtinId="8" hidden="1"/>
    <cellStyle name="Hyperlink" xfId="16305" builtinId="8" hidden="1"/>
    <cellStyle name="Hyperlink" xfId="16307" builtinId="8" hidden="1"/>
    <cellStyle name="Hyperlink" xfId="16309" builtinId="8" hidden="1"/>
    <cellStyle name="Hyperlink" xfId="16311" builtinId="8" hidden="1"/>
    <cellStyle name="Hyperlink" xfId="16313" builtinId="8" hidden="1"/>
    <cellStyle name="Hyperlink" xfId="16315" builtinId="8" hidden="1"/>
    <cellStyle name="Hyperlink" xfId="16317" builtinId="8" hidden="1"/>
    <cellStyle name="Hyperlink" xfId="16319" builtinId="8" hidden="1"/>
    <cellStyle name="Hyperlink" xfId="16321" builtinId="8" hidden="1"/>
    <cellStyle name="Hyperlink" xfId="16323" builtinId="8" hidden="1"/>
    <cellStyle name="Hyperlink" xfId="16325" builtinId="8" hidden="1"/>
    <cellStyle name="Hyperlink" xfId="16327" builtinId="8" hidden="1"/>
    <cellStyle name="Hyperlink" xfId="16329" builtinId="8" hidden="1"/>
    <cellStyle name="Hyperlink" xfId="16331" builtinId="8" hidden="1"/>
    <cellStyle name="Hyperlink" xfId="16333" builtinId="8" hidden="1"/>
    <cellStyle name="Hyperlink" xfId="16335" builtinId="8" hidden="1"/>
    <cellStyle name="Hyperlink" xfId="16337" builtinId="8" hidden="1"/>
    <cellStyle name="Hyperlink" xfId="16339" builtinId="8" hidden="1"/>
    <cellStyle name="Hyperlink" xfId="16341" builtinId="8" hidden="1"/>
    <cellStyle name="Hyperlink" xfId="16343" builtinId="8" hidden="1"/>
    <cellStyle name="Hyperlink" xfId="16345" builtinId="8" hidden="1"/>
    <cellStyle name="Hyperlink" xfId="16347" builtinId="8" hidden="1"/>
    <cellStyle name="Hyperlink" xfId="16349" builtinId="8" hidden="1"/>
    <cellStyle name="Hyperlink" xfId="16351" builtinId="8" hidden="1"/>
    <cellStyle name="Hyperlink" xfId="16353" builtinId="8" hidden="1"/>
    <cellStyle name="Hyperlink" xfId="16355" builtinId="8" hidden="1"/>
    <cellStyle name="Hyperlink" xfId="16357" builtinId="8" hidden="1"/>
    <cellStyle name="Hyperlink" xfId="16359" builtinId="8" hidden="1"/>
    <cellStyle name="Hyperlink" xfId="16361" builtinId="8" hidden="1"/>
    <cellStyle name="Hyperlink" xfId="16363" builtinId="8" hidden="1"/>
    <cellStyle name="Hyperlink" xfId="16365" builtinId="8" hidden="1"/>
    <cellStyle name="Hyperlink" xfId="16367" builtinId="8" hidden="1"/>
    <cellStyle name="Hyperlink" xfId="16369" builtinId="8" hidden="1"/>
    <cellStyle name="Hyperlink" xfId="16371" builtinId="8" hidden="1"/>
    <cellStyle name="Hyperlink" xfId="16373" builtinId="8" hidden="1"/>
    <cellStyle name="Hyperlink" xfId="16375" builtinId="8" hidden="1"/>
    <cellStyle name="Hyperlink" xfId="16377" builtinId="8" hidden="1"/>
    <cellStyle name="Hyperlink" xfId="16379" builtinId="8" hidden="1"/>
    <cellStyle name="Hyperlink" xfId="16381" builtinId="8" hidden="1"/>
    <cellStyle name="Hyperlink" xfId="16383" builtinId="8" hidden="1"/>
    <cellStyle name="Hyperlink" xfId="16385" builtinId="8" hidden="1"/>
    <cellStyle name="Hyperlink" xfId="16387" builtinId="8" hidden="1"/>
    <cellStyle name="Hyperlink" xfId="16389" builtinId="8" hidden="1"/>
    <cellStyle name="Hyperlink" xfId="16391" builtinId="8" hidden="1"/>
    <cellStyle name="Hyperlink" xfId="16393" builtinId="8" hidden="1"/>
    <cellStyle name="Hyperlink" xfId="16395" builtinId="8" hidden="1"/>
    <cellStyle name="Hyperlink" xfId="16397" builtinId="8" hidden="1"/>
    <cellStyle name="Hyperlink" xfId="16399" builtinId="8" hidden="1"/>
    <cellStyle name="Hyperlink" xfId="16401" builtinId="8" hidden="1"/>
    <cellStyle name="Hyperlink" xfId="16403" builtinId="8" hidden="1"/>
    <cellStyle name="Hyperlink" xfId="16405" builtinId="8" hidden="1"/>
    <cellStyle name="Hyperlink" xfId="16407" builtinId="8" hidden="1"/>
    <cellStyle name="Hyperlink" xfId="16409" builtinId="8" hidden="1"/>
    <cellStyle name="Hyperlink" xfId="16411" builtinId="8" hidden="1"/>
    <cellStyle name="Hyperlink" xfId="16413" builtinId="8" hidden="1"/>
    <cellStyle name="Hyperlink" xfId="16415" builtinId="8" hidden="1"/>
    <cellStyle name="Hyperlink" xfId="16417" builtinId="8" hidden="1"/>
    <cellStyle name="Hyperlink" xfId="16419" builtinId="8" hidden="1"/>
    <cellStyle name="Hyperlink" xfId="16421" builtinId="8" hidden="1"/>
    <cellStyle name="Hyperlink" xfId="16423" builtinId="8" hidden="1"/>
    <cellStyle name="Hyperlink" xfId="16425" builtinId="8" hidden="1"/>
    <cellStyle name="Hyperlink" xfId="16427" builtinId="8" hidden="1"/>
    <cellStyle name="Hyperlink" xfId="16429" builtinId="8" hidden="1"/>
    <cellStyle name="Hyperlink" xfId="16431" builtinId="8" hidden="1"/>
    <cellStyle name="Hyperlink" xfId="16433" builtinId="8" hidden="1"/>
    <cellStyle name="Hyperlink" xfId="16435" builtinId="8" hidden="1"/>
    <cellStyle name="Hyperlink" xfId="16437" builtinId="8" hidden="1"/>
    <cellStyle name="Hyperlink" xfId="16439" builtinId="8" hidden="1"/>
    <cellStyle name="Hyperlink" xfId="16441" builtinId="8" hidden="1"/>
    <cellStyle name="Hyperlink" xfId="16443" builtinId="8" hidden="1"/>
    <cellStyle name="Hyperlink" xfId="16445" builtinId="8" hidden="1"/>
    <cellStyle name="Hyperlink" xfId="16447" builtinId="8" hidden="1"/>
    <cellStyle name="Hyperlink" xfId="16449" builtinId="8" hidden="1"/>
    <cellStyle name="Hyperlink" xfId="16451" builtinId="8" hidden="1"/>
    <cellStyle name="Hyperlink" xfId="16453" builtinId="8" hidden="1"/>
    <cellStyle name="Hyperlink" xfId="16455" builtinId="8" hidden="1"/>
    <cellStyle name="Hyperlink" xfId="16457" builtinId="8" hidden="1"/>
    <cellStyle name="Hyperlink" xfId="16459" builtinId="8" hidden="1"/>
    <cellStyle name="Hyperlink" xfId="16461" builtinId="8" hidden="1"/>
    <cellStyle name="Hyperlink" xfId="16463" builtinId="8" hidden="1"/>
    <cellStyle name="Hyperlink" xfId="16465" builtinId="8" hidden="1"/>
    <cellStyle name="Hyperlink" xfId="16467" builtinId="8" hidden="1"/>
    <cellStyle name="Hyperlink" xfId="16469" builtinId="8" hidden="1"/>
    <cellStyle name="Hyperlink" xfId="16471" builtinId="8" hidden="1"/>
    <cellStyle name="Hyperlink" xfId="16473" builtinId="8" hidden="1"/>
    <cellStyle name="Hyperlink" xfId="16475" builtinId="8" hidden="1"/>
    <cellStyle name="Hyperlink" xfId="16477" builtinId="8" hidden="1"/>
    <cellStyle name="Hyperlink" xfId="16479" builtinId="8" hidden="1"/>
    <cellStyle name="Hyperlink" xfId="16481" builtinId="8" hidden="1"/>
    <cellStyle name="Hyperlink" xfId="16483" builtinId="8" hidden="1"/>
    <cellStyle name="Hyperlink" xfId="16485" builtinId="8" hidden="1"/>
    <cellStyle name="Hyperlink" xfId="16487" builtinId="8" hidden="1"/>
    <cellStyle name="Hyperlink" xfId="16489" builtinId="8" hidden="1"/>
    <cellStyle name="Hyperlink" xfId="16491" builtinId="8" hidden="1"/>
    <cellStyle name="Hyperlink" xfId="16493" builtinId="8" hidden="1"/>
    <cellStyle name="Hyperlink" xfId="16495" builtinId="8" hidden="1"/>
    <cellStyle name="Hyperlink" xfId="16497" builtinId="8" hidden="1"/>
    <cellStyle name="Hyperlink" xfId="16499" builtinId="8" hidden="1"/>
    <cellStyle name="Hyperlink" xfId="16501" builtinId="8" hidden="1"/>
    <cellStyle name="Hyperlink" xfId="16503" builtinId="8" hidden="1"/>
    <cellStyle name="Hyperlink" xfId="16505" builtinId="8" hidden="1"/>
    <cellStyle name="Hyperlink" xfId="16507" builtinId="8" hidden="1"/>
    <cellStyle name="Hyperlink" xfId="16509" builtinId="8" hidden="1"/>
    <cellStyle name="Hyperlink" xfId="16511" builtinId="8" hidden="1"/>
    <cellStyle name="Hyperlink" xfId="16513" builtinId="8" hidden="1"/>
    <cellStyle name="Hyperlink" xfId="16515" builtinId="8" hidden="1"/>
    <cellStyle name="Hyperlink" xfId="16517" builtinId="8" hidden="1"/>
    <cellStyle name="Hyperlink" xfId="16519" builtinId="8" hidden="1"/>
    <cellStyle name="Hyperlink" xfId="16521" builtinId="8" hidden="1"/>
    <cellStyle name="Hyperlink" xfId="16523" builtinId="8" hidden="1"/>
    <cellStyle name="Hyperlink" xfId="16525" builtinId="8" hidden="1"/>
    <cellStyle name="Hyperlink" xfId="16527" builtinId="8" hidden="1"/>
    <cellStyle name="Hyperlink" xfId="16529" builtinId="8" hidden="1"/>
    <cellStyle name="Hyperlink" xfId="16531" builtinId="8" hidden="1"/>
    <cellStyle name="Hyperlink" xfId="16533" builtinId="8" hidden="1"/>
    <cellStyle name="Hyperlink" xfId="16535" builtinId="8" hidden="1"/>
    <cellStyle name="Hyperlink" xfId="16702" builtinId="8" hidden="1"/>
    <cellStyle name="Hyperlink" xfId="16704" builtinId="8" hidden="1"/>
    <cellStyle name="Hyperlink" xfId="16706" builtinId="8" hidden="1"/>
    <cellStyle name="Hyperlink" xfId="16708" builtinId="8" hidden="1"/>
    <cellStyle name="Hyperlink" xfId="16710" builtinId="8" hidden="1"/>
    <cellStyle name="Hyperlink" xfId="16712" builtinId="8" hidden="1"/>
    <cellStyle name="Hyperlink" xfId="16714" builtinId="8" hidden="1"/>
    <cellStyle name="Hyperlink" xfId="16716" builtinId="8" hidden="1"/>
    <cellStyle name="Hyperlink" xfId="16718" builtinId="8" hidden="1"/>
    <cellStyle name="Hyperlink" xfId="16720" builtinId="8" hidden="1"/>
    <cellStyle name="Hyperlink" xfId="16722" builtinId="8" hidden="1"/>
    <cellStyle name="Hyperlink" xfId="16724" builtinId="8" hidden="1"/>
    <cellStyle name="Hyperlink" xfId="16726" builtinId="8" hidden="1"/>
    <cellStyle name="Hyperlink" xfId="16728" builtinId="8" hidden="1"/>
    <cellStyle name="Hyperlink" xfId="16730" builtinId="8" hidden="1"/>
    <cellStyle name="Hyperlink" xfId="16732" builtinId="8" hidden="1"/>
    <cellStyle name="Hyperlink" xfId="16734" builtinId="8" hidden="1"/>
    <cellStyle name="Hyperlink" xfId="16736" builtinId="8" hidden="1"/>
    <cellStyle name="Hyperlink" xfId="16738" builtinId="8" hidden="1"/>
    <cellStyle name="Hyperlink" xfId="16740" builtinId="8" hidden="1"/>
    <cellStyle name="Hyperlink" xfId="16742" builtinId="8" hidden="1"/>
    <cellStyle name="Hyperlink" xfId="16744" builtinId="8" hidden="1"/>
    <cellStyle name="Hyperlink" xfId="16746" builtinId="8" hidden="1"/>
    <cellStyle name="Hyperlink" xfId="16748" builtinId="8" hidden="1"/>
    <cellStyle name="Hyperlink" xfId="16750" builtinId="8" hidden="1"/>
    <cellStyle name="Hyperlink" xfId="16752" builtinId="8" hidden="1"/>
    <cellStyle name="Hyperlink" xfId="16754" builtinId="8" hidden="1"/>
    <cellStyle name="Hyperlink" xfId="16756" builtinId="8" hidden="1"/>
    <cellStyle name="Hyperlink" xfId="16758" builtinId="8" hidden="1"/>
    <cellStyle name="Hyperlink" xfId="16760" builtinId="8" hidden="1"/>
    <cellStyle name="Hyperlink" xfId="16762" builtinId="8" hidden="1"/>
    <cellStyle name="Hyperlink" xfId="16764" builtinId="8" hidden="1"/>
    <cellStyle name="Hyperlink" xfId="16766" builtinId="8" hidden="1"/>
    <cellStyle name="Hyperlink" xfId="16768" builtinId="8" hidden="1"/>
    <cellStyle name="Hyperlink" xfId="16770" builtinId="8" hidden="1"/>
    <cellStyle name="Hyperlink" xfId="16772" builtinId="8" hidden="1"/>
    <cellStyle name="Hyperlink" xfId="16774" builtinId="8" hidden="1"/>
    <cellStyle name="Hyperlink" xfId="16776" builtinId="8" hidden="1"/>
    <cellStyle name="Hyperlink" xfId="16778" builtinId="8" hidden="1"/>
    <cellStyle name="Hyperlink" xfId="16780" builtinId="8" hidden="1"/>
    <cellStyle name="Hyperlink" xfId="16782" builtinId="8" hidden="1"/>
    <cellStyle name="Hyperlink" xfId="16784" builtinId="8" hidden="1"/>
    <cellStyle name="Hyperlink" xfId="16786" builtinId="8" hidden="1"/>
    <cellStyle name="Hyperlink" xfId="16788" builtinId="8" hidden="1"/>
    <cellStyle name="Hyperlink" xfId="16790" builtinId="8" hidden="1"/>
    <cellStyle name="Hyperlink" xfId="16792" builtinId="8" hidden="1"/>
    <cellStyle name="Hyperlink" xfId="16794" builtinId="8" hidden="1"/>
    <cellStyle name="Hyperlink" xfId="16796" builtinId="8" hidden="1"/>
    <cellStyle name="Hyperlink" xfId="16798" builtinId="8" hidden="1"/>
    <cellStyle name="Hyperlink" xfId="16800" builtinId="8" hidden="1"/>
    <cellStyle name="Hyperlink" xfId="16802" builtinId="8" hidden="1"/>
    <cellStyle name="Hyperlink" xfId="16804" builtinId="8" hidden="1"/>
    <cellStyle name="Hyperlink" xfId="16806" builtinId="8" hidden="1"/>
    <cellStyle name="Hyperlink" xfId="16808" builtinId="8" hidden="1"/>
    <cellStyle name="Hyperlink" xfId="16810" builtinId="8" hidden="1"/>
    <cellStyle name="Hyperlink" xfId="16812" builtinId="8" hidden="1"/>
    <cellStyle name="Hyperlink" xfId="16814" builtinId="8" hidden="1"/>
    <cellStyle name="Hyperlink" xfId="16816" builtinId="8" hidden="1"/>
    <cellStyle name="Hyperlink" xfId="16818" builtinId="8" hidden="1"/>
    <cellStyle name="Hyperlink" xfId="16820" builtinId="8" hidden="1"/>
    <cellStyle name="Hyperlink" xfId="16822" builtinId="8" hidden="1"/>
    <cellStyle name="Hyperlink" xfId="16824" builtinId="8" hidden="1"/>
    <cellStyle name="Hyperlink" xfId="16826" builtinId="8" hidden="1"/>
    <cellStyle name="Hyperlink" xfId="16828" builtinId="8" hidden="1"/>
    <cellStyle name="Hyperlink" xfId="16830" builtinId="8" hidden="1"/>
    <cellStyle name="Hyperlink" xfId="16832" builtinId="8" hidden="1"/>
    <cellStyle name="Hyperlink" xfId="16834" builtinId="8" hidden="1"/>
    <cellStyle name="Hyperlink" xfId="16836" builtinId="8" hidden="1"/>
    <cellStyle name="Hyperlink" xfId="16838" builtinId="8" hidden="1"/>
    <cellStyle name="Hyperlink" xfId="16840" builtinId="8" hidden="1"/>
    <cellStyle name="Hyperlink" xfId="16842" builtinId="8" hidden="1"/>
    <cellStyle name="Hyperlink" xfId="16844" builtinId="8" hidden="1"/>
    <cellStyle name="Hyperlink" xfId="16846" builtinId="8" hidden="1"/>
    <cellStyle name="Hyperlink" xfId="16848" builtinId="8" hidden="1"/>
    <cellStyle name="Hyperlink" xfId="16850" builtinId="8" hidden="1"/>
    <cellStyle name="Hyperlink" xfId="16852" builtinId="8" hidden="1"/>
    <cellStyle name="Hyperlink" xfId="16854" builtinId="8" hidden="1"/>
    <cellStyle name="Hyperlink" xfId="16856" builtinId="8" hidden="1"/>
    <cellStyle name="Hyperlink" xfId="16858" builtinId="8" hidden="1"/>
    <cellStyle name="Hyperlink" xfId="16860" builtinId="8" hidden="1"/>
    <cellStyle name="Hyperlink" xfId="16862" builtinId="8" hidden="1"/>
    <cellStyle name="Hyperlink" xfId="16864" builtinId="8" hidden="1"/>
    <cellStyle name="Hyperlink" xfId="16866" builtinId="8" hidden="1"/>
    <cellStyle name="Hyperlink" xfId="16868" builtinId="8" hidden="1"/>
    <cellStyle name="Hyperlink" xfId="16870" builtinId="8" hidden="1"/>
    <cellStyle name="Hyperlink" xfId="16872" builtinId="8" hidden="1"/>
    <cellStyle name="Hyperlink" xfId="16874" builtinId="8" hidden="1"/>
    <cellStyle name="Hyperlink" xfId="16876" builtinId="8" hidden="1"/>
    <cellStyle name="Hyperlink" xfId="16878" builtinId="8" hidden="1"/>
    <cellStyle name="Hyperlink" xfId="16880" builtinId="8" hidden="1"/>
    <cellStyle name="Hyperlink" xfId="16882" builtinId="8" hidden="1"/>
    <cellStyle name="Hyperlink" xfId="16884" builtinId="8" hidden="1"/>
    <cellStyle name="Hyperlink" xfId="16886" builtinId="8" hidden="1"/>
    <cellStyle name="Hyperlink" xfId="16888" builtinId="8" hidden="1"/>
    <cellStyle name="Hyperlink" xfId="16890" builtinId="8" hidden="1"/>
    <cellStyle name="Hyperlink" xfId="16892" builtinId="8" hidden="1"/>
    <cellStyle name="Hyperlink" xfId="16894" builtinId="8" hidden="1"/>
    <cellStyle name="Hyperlink" xfId="16896" builtinId="8" hidden="1"/>
    <cellStyle name="Hyperlink" xfId="16898" builtinId="8" hidden="1"/>
    <cellStyle name="Hyperlink" xfId="16900" builtinId="8" hidden="1"/>
    <cellStyle name="Hyperlink" xfId="16902" builtinId="8" hidden="1"/>
    <cellStyle name="Hyperlink" xfId="16904" builtinId="8" hidden="1"/>
    <cellStyle name="Hyperlink" xfId="16906" builtinId="8" hidden="1"/>
    <cellStyle name="Hyperlink" xfId="16908" builtinId="8" hidden="1"/>
    <cellStyle name="Hyperlink" xfId="16910" builtinId="8" hidden="1"/>
    <cellStyle name="Hyperlink" xfId="16912" builtinId="8" hidden="1"/>
    <cellStyle name="Hyperlink" xfId="16914" builtinId="8" hidden="1"/>
    <cellStyle name="Hyperlink" xfId="16916" builtinId="8" hidden="1"/>
    <cellStyle name="Hyperlink" xfId="16918" builtinId="8" hidden="1"/>
    <cellStyle name="Hyperlink" xfId="16920" builtinId="8" hidden="1"/>
    <cellStyle name="Hyperlink" xfId="16922" builtinId="8" hidden="1"/>
    <cellStyle name="Hyperlink" xfId="16924" builtinId="8" hidden="1"/>
    <cellStyle name="Hyperlink" xfId="16926" builtinId="8" hidden="1"/>
    <cellStyle name="Hyperlink" xfId="16928" builtinId="8" hidden="1"/>
    <cellStyle name="Hyperlink" xfId="16930" builtinId="8" hidden="1"/>
    <cellStyle name="Hyperlink" xfId="16932" builtinId="8" hidden="1"/>
    <cellStyle name="Hyperlink" xfId="16934" builtinId="8" hidden="1"/>
    <cellStyle name="Hyperlink" xfId="16936" builtinId="8" hidden="1"/>
    <cellStyle name="Hyperlink" xfId="16938" builtinId="8" hidden="1"/>
    <cellStyle name="Hyperlink" xfId="16940" builtinId="8" hidden="1"/>
    <cellStyle name="Hyperlink" xfId="16942" builtinId="8" hidden="1"/>
    <cellStyle name="Hyperlink" xfId="16944" builtinId="8" hidden="1"/>
    <cellStyle name="Hyperlink" xfId="16946" builtinId="8" hidden="1"/>
    <cellStyle name="Hyperlink" xfId="16948" builtinId="8" hidden="1"/>
    <cellStyle name="Hyperlink" xfId="16950" builtinId="8" hidden="1"/>
    <cellStyle name="Hyperlink" xfId="16952" builtinId="8" hidden="1"/>
    <cellStyle name="Hyperlink" xfId="16954" builtinId="8" hidden="1"/>
    <cellStyle name="Hyperlink" xfId="16956" builtinId="8" hidden="1"/>
    <cellStyle name="Hyperlink" xfId="16958" builtinId="8" hidden="1"/>
    <cellStyle name="Hyperlink" xfId="16960" builtinId="8" hidden="1"/>
    <cellStyle name="Hyperlink" xfId="16962" builtinId="8" hidden="1"/>
    <cellStyle name="Hyperlink" xfId="16964" builtinId="8" hidden="1"/>
    <cellStyle name="Hyperlink" xfId="16966" builtinId="8" hidden="1"/>
    <cellStyle name="Hyperlink" xfId="16968" builtinId="8" hidden="1"/>
    <cellStyle name="Hyperlink" xfId="16970" builtinId="8" hidden="1"/>
    <cellStyle name="Hyperlink" xfId="16972" builtinId="8" hidden="1"/>
    <cellStyle name="Hyperlink" xfId="16974" builtinId="8" hidden="1"/>
    <cellStyle name="Hyperlink" xfId="16976" builtinId="8" hidden="1"/>
    <cellStyle name="Hyperlink" xfId="16978" builtinId="8" hidden="1"/>
    <cellStyle name="Hyperlink" xfId="16980" builtinId="8" hidden="1"/>
    <cellStyle name="Hyperlink" xfId="16982" builtinId="8" hidden="1"/>
    <cellStyle name="Hyperlink" xfId="16984" builtinId="8" hidden="1"/>
    <cellStyle name="Hyperlink" xfId="16986" builtinId="8" hidden="1"/>
    <cellStyle name="Hyperlink" xfId="16988" builtinId="8" hidden="1"/>
    <cellStyle name="Hyperlink" xfId="16990" builtinId="8" hidden="1"/>
    <cellStyle name="Hyperlink" xfId="16992" builtinId="8" hidden="1"/>
    <cellStyle name="Hyperlink" xfId="16994" builtinId="8" hidden="1"/>
    <cellStyle name="Hyperlink" xfId="16996" builtinId="8" hidden="1"/>
    <cellStyle name="Hyperlink" xfId="16998" builtinId="8" hidden="1"/>
    <cellStyle name="Hyperlink" xfId="17000" builtinId="8" hidden="1"/>
    <cellStyle name="Hyperlink" xfId="17002" builtinId="8" hidden="1"/>
    <cellStyle name="Hyperlink" xfId="17004" builtinId="8" hidden="1"/>
    <cellStyle name="Hyperlink" xfId="17006" builtinId="8" hidden="1"/>
    <cellStyle name="Hyperlink" xfId="17008" builtinId="8" hidden="1"/>
    <cellStyle name="Hyperlink" xfId="17010" builtinId="8" hidden="1"/>
    <cellStyle name="Hyperlink" xfId="17012" builtinId="8" hidden="1"/>
    <cellStyle name="Hyperlink" xfId="17014" builtinId="8" hidden="1"/>
    <cellStyle name="Hyperlink" xfId="17016" builtinId="8" hidden="1"/>
    <cellStyle name="Hyperlink" xfId="17018" builtinId="8" hidden="1"/>
    <cellStyle name="Hyperlink" xfId="17020" builtinId="8" hidden="1"/>
    <cellStyle name="Hyperlink" xfId="17022" builtinId="8" hidden="1"/>
    <cellStyle name="Hyperlink" xfId="17024" builtinId="8" hidden="1"/>
    <cellStyle name="Hyperlink" xfId="17026" builtinId="8" hidden="1"/>
    <cellStyle name="Hyperlink" xfId="17028" builtinId="8" hidden="1"/>
    <cellStyle name="Hyperlink" xfId="17030" builtinId="8" hidden="1"/>
    <cellStyle name="Hyperlink" xfId="17032" builtinId="8" hidden="1"/>
    <cellStyle name="Hyperlink" xfId="17034" builtinId="8" hidden="1"/>
    <cellStyle name="Hyperlink" xfId="17036" builtinId="8" hidden="1"/>
    <cellStyle name="Hyperlink" xfId="17038" builtinId="8" hidden="1"/>
    <cellStyle name="Hyperlink" xfId="17040" builtinId="8" hidden="1"/>
    <cellStyle name="Hyperlink" xfId="17042" builtinId="8" hidden="1"/>
    <cellStyle name="Hyperlink" xfId="17044" builtinId="8" hidden="1"/>
    <cellStyle name="Hyperlink" xfId="17046" builtinId="8" hidden="1"/>
    <cellStyle name="Hyperlink" xfId="17048" builtinId="8" hidden="1"/>
    <cellStyle name="Hyperlink" xfId="17050" builtinId="8" hidden="1"/>
    <cellStyle name="Hyperlink" xfId="17052" builtinId="8" hidden="1"/>
    <cellStyle name="Hyperlink" xfId="17054" builtinId="8" hidden="1"/>
    <cellStyle name="Hyperlink" xfId="17056" builtinId="8" hidden="1"/>
    <cellStyle name="Hyperlink" xfId="17058" builtinId="8" hidden="1"/>
    <cellStyle name="Hyperlink" xfId="17060" builtinId="8" hidden="1"/>
    <cellStyle name="Hyperlink" xfId="17062" builtinId="8" hidden="1"/>
    <cellStyle name="Hyperlink" xfId="17064" builtinId="8" hidden="1"/>
    <cellStyle name="Hyperlink" xfId="17066" builtinId="8" hidden="1"/>
    <cellStyle name="Hyperlink" xfId="17068" builtinId="8" hidden="1"/>
    <cellStyle name="Hyperlink" xfId="17070" builtinId="8" hidden="1"/>
    <cellStyle name="Hyperlink" xfId="17072" builtinId="8" hidden="1"/>
    <cellStyle name="Hyperlink" xfId="17074" builtinId="8" hidden="1"/>
    <cellStyle name="Hyperlink" xfId="17076" builtinId="8" hidden="1"/>
    <cellStyle name="Hyperlink" xfId="17078" builtinId="8" hidden="1"/>
    <cellStyle name="Hyperlink" xfId="17080" builtinId="8" hidden="1"/>
    <cellStyle name="Hyperlink" xfId="17082" builtinId="8" hidden="1"/>
    <cellStyle name="Hyperlink" xfId="17084" builtinId="8" hidden="1"/>
    <cellStyle name="Hyperlink" xfId="17086" builtinId="8" hidden="1"/>
    <cellStyle name="Hyperlink" xfId="17088" builtinId="8" hidden="1"/>
    <cellStyle name="Hyperlink" xfId="17090" builtinId="8" hidden="1"/>
    <cellStyle name="Hyperlink" xfId="17092" builtinId="8" hidden="1"/>
    <cellStyle name="Hyperlink" xfId="17094" builtinId="8" hidden="1"/>
    <cellStyle name="Hyperlink" xfId="17096" builtinId="8" hidden="1"/>
    <cellStyle name="Hyperlink" xfId="17098" builtinId="8" hidden="1"/>
    <cellStyle name="Hyperlink" xfId="17100" builtinId="8" hidden="1"/>
    <cellStyle name="Hyperlink" xfId="17102" builtinId="8" hidden="1"/>
    <cellStyle name="Hyperlink" xfId="17104" builtinId="8" hidden="1"/>
    <cellStyle name="Hyperlink" xfId="17106" builtinId="8" hidden="1"/>
    <cellStyle name="Hyperlink" xfId="17108" builtinId="8" hidden="1"/>
    <cellStyle name="Hyperlink" xfId="17110" builtinId="8" hidden="1"/>
    <cellStyle name="Hyperlink" xfId="17112" builtinId="8" hidden="1"/>
    <cellStyle name="Hyperlink" xfId="17114" builtinId="8" hidden="1"/>
    <cellStyle name="Hyperlink" xfId="17116" builtinId="8" hidden="1"/>
    <cellStyle name="Hyperlink" xfId="17118" builtinId="8" hidden="1"/>
    <cellStyle name="Hyperlink" xfId="17120" builtinId="8" hidden="1"/>
    <cellStyle name="Hyperlink" xfId="17122" builtinId="8" hidden="1"/>
    <cellStyle name="Hyperlink" xfId="17124" builtinId="8" hidden="1"/>
    <cellStyle name="Hyperlink" xfId="17126" builtinId="8" hidden="1"/>
    <cellStyle name="Hyperlink" xfId="17128" builtinId="8" hidden="1"/>
    <cellStyle name="Hyperlink" xfId="17130" builtinId="8" hidden="1"/>
    <cellStyle name="Hyperlink" xfId="17132" builtinId="8" hidden="1"/>
    <cellStyle name="Hyperlink" xfId="17134" builtinId="8" hidden="1"/>
    <cellStyle name="Hyperlink" xfId="17136" builtinId="8" hidden="1"/>
    <cellStyle name="Hyperlink" xfId="17138" builtinId="8" hidden="1"/>
    <cellStyle name="Hyperlink" xfId="17140" builtinId="8" hidden="1"/>
    <cellStyle name="Hyperlink" xfId="17142" builtinId="8" hidden="1"/>
    <cellStyle name="Hyperlink" xfId="17144" builtinId="8" hidden="1"/>
    <cellStyle name="Hyperlink" xfId="17146" builtinId="8" hidden="1"/>
    <cellStyle name="Hyperlink" xfId="17148" builtinId="8" hidden="1"/>
    <cellStyle name="Hyperlink" xfId="17150" builtinId="8" hidden="1"/>
    <cellStyle name="Hyperlink" xfId="17152" builtinId="8" hidden="1"/>
    <cellStyle name="Hyperlink" xfId="17154" builtinId="8" hidden="1"/>
    <cellStyle name="Hyperlink" xfId="17156" builtinId="8" hidden="1"/>
    <cellStyle name="Hyperlink" xfId="17158" builtinId="8" hidden="1"/>
    <cellStyle name="Hyperlink" xfId="17160" builtinId="8" hidden="1"/>
    <cellStyle name="Hyperlink" xfId="17162" builtinId="8" hidden="1"/>
    <cellStyle name="Hyperlink" xfId="17164" builtinId="8" hidden="1"/>
    <cellStyle name="Hyperlink" xfId="17166" builtinId="8" hidden="1"/>
    <cellStyle name="Hyperlink" xfId="17168" builtinId="8" hidden="1"/>
    <cellStyle name="Hyperlink" xfId="17170" builtinId="8" hidden="1"/>
    <cellStyle name="Hyperlink" xfId="17172" builtinId="8" hidden="1"/>
    <cellStyle name="Hyperlink" xfId="17174" builtinId="8" hidden="1"/>
    <cellStyle name="Hyperlink" xfId="17176" builtinId="8" hidden="1"/>
    <cellStyle name="Hyperlink" xfId="17178" builtinId="8" hidden="1"/>
    <cellStyle name="Hyperlink" xfId="17180" builtinId="8" hidden="1"/>
    <cellStyle name="Hyperlink" xfId="17182" builtinId="8" hidden="1"/>
    <cellStyle name="Hyperlink" xfId="17184" builtinId="8" hidden="1"/>
    <cellStyle name="Hyperlink" xfId="17186" builtinId="8" hidden="1"/>
    <cellStyle name="Hyperlink" xfId="17188" builtinId="8" hidden="1"/>
    <cellStyle name="Hyperlink" xfId="17190" builtinId="8" hidden="1"/>
    <cellStyle name="Hyperlink" xfId="17192" builtinId="8" hidden="1"/>
    <cellStyle name="Hyperlink" xfId="17194" builtinId="8" hidden="1"/>
    <cellStyle name="Hyperlink" xfId="17196" builtinId="8" hidden="1"/>
    <cellStyle name="Hyperlink" xfId="17198" builtinId="8" hidden="1"/>
    <cellStyle name="Hyperlink" xfId="17200" builtinId="8" hidden="1"/>
    <cellStyle name="Hyperlink" xfId="17202" builtinId="8" hidden="1"/>
    <cellStyle name="Hyperlink" xfId="17204" builtinId="8" hidden="1"/>
    <cellStyle name="Hyperlink" xfId="17206" builtinId="8" hidden="1"/>
    <cellStyle name="Hyperlink" xfId="17208" builtinId="8" hidden="1"/>
    <cellStyle name="Hyperlink" xfId="17210" builtinId="8" hidden="1"/>
    <cellStyle name="Hyperlink" xfId="17212" builtinId="8" hidden="1"/>
    <cellStyle name="Hyperlink" xfId="17214" builtinId="8" hidden="1"/>
    <cellStyle name="Hyperlink" xfId="17216" builtinId="8" hidden="1"/>
    <cellStyle name="Hyperlink" xfId="17218" builtinId="8" hidden="1"/>
    <cellStyle name="Hyperlink" xfId="17220" builtinId="8" hidden="1"/>
    <cellStyle name="Hyperlink" xfId="17222" builtinId="8" hidden="1"/>
    <cellStyle name="Hyperlink" xfId="17224" builtinId="8" hidden="1"/>
    <cellStyle name="Hyperlink" xfId="17226" builtinId="8" hidden="1"/>
    <cellStyle name="Hyperlink" xfId="17228" builtinId="8" hidden="1"/>
    <cellStyle name="Hyperlink" xfId="17230" builtinId="8" hidden="1"/>
    <cellStyle name="Hyperlink" xfId="17232" builtinId="8" hidden="1"/>
    <cellStyle name="Hyperlink" xfId="17234" builtinId="8" hidden="1"/>
    <cellStyle name="Hyperlink" xfId="17236" builtinId="8" hidden="1"/>
    <cellStyle name="Hyperlink" xfId="17238" builtinId="8" hidden="1"/>
    <cellStyle name="Hyperlink" xfId="17240" builtinId="8" hidden="1"/>
    <cellStyle name="Hyperlink" xfId="17242" builtinId="8" hidden="1"/>
    <cellStyle name="Hyperlink" xfId="17244" builtinId="8" hidden="1"/>
    <cellStyle name="Hyperlink" xfId="17246" builtinId="8" hidden="1"/>
    <cellStyle name="Hyperlink" xfId="17248" builtinId="8" hidden="1"/>
    <cellStyle name="Hyperlink" xfId="17250" builtinId="8" hidden="1"/>
    <cellStyle name="Hyperlink" xfId="17252" builtinId="8" hidden="1"/>
    <cellStyle name="Hyperlink" xfId="17254" builtinId="8" hidden="1"/>
    <cellStyle name="Hyperlink" xfId="17256" builtinId="8" hidden="1"/>
    <cellStyle name="Hyperlink" xfId="17258" builtinId="8" hidden="1"/>
    <cellStyle name="Hyperlink" xfId="17260" builtinId="8" hidden="1"/>
    <cellStyle name="Hyperlink" xfId="17262" builtinId="8" hidden="1"/>
    <cellStyle name="Hyperlink" xfId="17264" builtinId="8" hidden="1"/>
    <cellStyle name="Hyperlink" xfId="17266" builtinId="8" hidden="1"/>
    <cellStyle name="Hyperlink" xfId="17268" builtinId="8" hidden="1"/>
    <cellStyle name="Hyperlink" xfId="17270" builtinId="8" hidden="1"/>
    <cellStyle name="Hyperlink" xfId="17272" builtinId="8" hidden="1"/>
    <cellStyle name="Hyperlink" xfId="17274" builtinId="8" hidden="1"/>
    <cellStyle name="Hyperlink" xfId="17276" builtinId="8" hidden="1"/>
    <cellStyle name="Hyperlink" xfId="17278" builtinId="8" hidden="1"/>
    <cellStyle name="Hyperlink" xfId="17280" builtinId="8" hidden="1"/>
    <cellStyle name="Hyperlink" xfId="17282" builtinId="8" hidden="1"/>
    <cellStyle name="Hyperlink" xfId="17284" builtinId="8" hidden="1"/>
    <cellStyle name="Hyperlink" xfId="17286" builtinId="8" hidden="1"/>
    <cellStyle name="Hyperlink" xfId="17288" builtinId="8" hidden="1"/>
    <cellStyle name="Hyperlink" xfId="17290" builtinId="8" hidden="1"/>
    <cellStyle name="Hyperlink" xfId="17292" builtinId="8" hidden="1"/>
    <cellStyle name="Hyperlink" xfId="17294" builtinId="8" hidden="1"/>
    <cellStyle name="Hyperlink" xfId="17296" builtinId="8" hidden="1"/>
    <cellStyle name="Hyperlink" xfId="17298" builtinId="8" hidden="1"/>
    <cellStyle name="Hyperlink" xfId="17300" builtinId="8" hidden="1"/>
    <cellStyle name="Hyperlink" xfId="17302" builtinId="8" hidden="1"/>
    <cellStyle name="Hyperlink" xfId="17304" builtinId="8" hidden="1"/>
    <cellStyle name="Hyperlink" xfId="17306" builtinId="8" hidden="1"/>
    <cellStyle name="Hyperlink" xfId="17308" builtinId="8" hidden="1"/>
    <cellStyle name="Hyperlink" xfId="17310" builtinId="8" hidden="1"/>
    <cellStyle name="Hyperlink" xfId="17312" builtinId="8" hidden="1"/>
    <cellStyle name="Hyperlink" xfId="17314" builtinId="8" hidden="1"/>
    <cellStyle name="Hyperlink" xfId="17316" builtinId="8" hidden="1"/>
    <cellStyle name="Hyperlink" xfId="17318" builtinId="8" hidden="1"/>
    <cellStyle name="Hyperlink" xfId="17320" builtinId="8" hidden="1"/>
    <cellStyle name="Hyperlink" xfId="17322" builtinId="8" hidden="1"/>
    <cellStyle name="Hyperlink" xfId="17324" builtinId="8" hidden="1"/>
    <cellStyle name="Hyperlink" xfId="17326" builtinId="8" hidden="1"/>
    <cellStyle name="Hyperlink" xfId="17328" builtinId="8" hidden="1"/>
    <cellStyle name="Hyperlink" xfId="17330" builtinId="8" hidden="1"/>
    <cellStyle name="Hyperlink" xfId="17332" builtinId="8" hidden="1"/>
    <cellStyle name="Hyperlink" xfId="17334" builtinId="8" hidden="1"/>
    <cellStyle name="Hyperlink" xfId="17336" builtinId="8" hidden="1"/>
    <cellStyle name="Hyperlink" xfId="17338" builtinId="8" hidden="1"/>
    <cellStyle name="Hyperlink" xfId="17340" builtinId="8" hidden="1"/>
    <cellStyle name="Hyperlink" xfId="17342" builtinId="8" hidden="1"/>
    <cellStyle name="Hyperlink" xfId="17346" builtinId="8" hidden="1"/>
    <cellStyle name="Hyperlink" xfId="17348" builtinId="8" hidden="1"/>
    <cellStyle name="Hyperlink" xfId="17350" builtinId="8" hidden="1"/>
    <cellStyle name="Hyperlink" xfId="17352" builtinId="8" hidden="1"/>
    <cellStyle name="Hyperlink" xfId="17354" builtinId="8" hidden="1"/>
    <cellStyle name="Hyperlink" xfId="17356" builtinId="8" hidden="1"/>
    <cellStyle name="Hyperlink" xfId="17358" builtinId="8" hidden="1"/>
    <cellStyle name="Hyperlink" xfId="17360" builtinId="8" hidden="1"/>
    <cellStyle name="Hyperlink" xfId="17362" builtinId="8" hidden="1"/>
    <cellStyle name="Hyperlink" xfId="17364" builtinId="8" hidden="1"/>
    <cellStyle name="Hyperlink" xfId="17366" builtinId="8" hidden="1"/>
    <cellStyle name="Hyperlink" xfId="17368" builtinId="8" hidden="1"/>
    <cellStyle name="Hyperlink" xfId="17370" builtinId="8" hidden="1"/>
    <cellStyle name="Hyperlink" xfId="17372" builtinId="8" hidden="1"/>
    <cellStyle name="Hyperlink" xfId="17374" builtinId="8" hidden="1"/>
    <cellStyle name="Hyperlink" xfId="17376" builtinId="8" hidden="1"/>
    <cellStyle name="Hyperlink" xfId="17378" builtinId="8" hidden="1"/>
    <cellStyle name="Hyperlink" xfId="17380" builtinId="8" hidden="1"/>
    <cellStyle name="Hyperlink" xfId="17382" builtinId="8" hidden="1"/>
    <cellStyle name="Hyperlink" xfId="17384" builtinId="8" hidden="1"/>
    <cellStyle name="Hyperlink" xfId="17386" builtinId="8" hidden="1"/>
    <cellStyle name="Hyperlink" xfId="17388" builtinId="8" hidden="1"/>
    <cellStyle name="Hyperlink" xfId="17390" builtinId="8" hidden="1"/>
    <cellStyle name="Hyperlink" xfId="17392" builtinId="8" hidden="1"/>
    <cellStyle name="Hyperlink" xfId="17394" builtinId="8" hidden="1"/>
    <cellStyle name="Hyperlink" xfId="17396" builtinId="8" hidden="1"/>
    <cellStyle name="Hyperlink" xfId="17398" builtinId="8" hidden="1"/>
    <cellStyle name="Hyperlink" xfId="17400" builtinId="8" hidden="1"/>
    <cellStyle name="Hyperlink" xfId="17402" builtinId="8" hidden="1"/>
    <cellStyle name="Hyperlink" xfId="17404" builtinId="8" hidden="1"/>
    <cellStyle name="Hyperlink" xfId="17406" builtinId="8" hidden="1"/>
    <cellStyle name="Hyperlink" xfId="17408" builtinId="8" hidden="1"/>
    <cellStyle name="Hyperlink" xfId="17410" builtinId="8" hidden="1"/>
    <cellStyle name="Hyperlink" xfId="17412" builtinId="8" hidden="1"/>
    <cellStyle name="Hyperlink" xfId="17414" builtinId="8" hidden="1"/>
    <cellStyle name="Hyperlink" xfId="17416" builtinId="8" hidden="1"/>
    <cellStyle name="Hyperlink" xfId="17418" builtinId="8" hidden="1"/>
    <cellStyle name="Hyperlink" xfId="17420" builtinId="8" hidden="1"/>
    <cellStyle name="Hyperlink" xfId="17422" builtinId="8" hidden="1"/>
    <cellStyle name="Hyperlink" xfId="17424" builtinId="8" hidden="1"/>
    <cellStyle name="Hyperlink" xfId="17426" builtinId="8" hidden="1"/>
    <cellStyle name="Hyperlink" xfId="17428" builtinId="8" hidden="1"/>
    <cellStyle name="Hyperlink" xfId="17430" builtinId="8" hidden="1"/>
    <cellStyle name="Hyperlink" xfId="17432" builtinId="8" hidden="1"/>
    <cellStyle name="Hyperlink" xfId="17434" builtinId="8" hidden="1"/>
    <cellStyle name="Hyperlink" xfId="17436" builtinId="8" hidden="1"/>
    <cellStyle name="Hyperlink" xfId="17438" builtinId="8" hidden="1"/>
    <cellStyle name="Hyperlink" xfId="17440" builtinId="8" hidden="1"/>
    <cellStyle name="Hyperlink" xfId="17442" builtinId="8" hidden="1"/>
    <cellStyle name="Hyperlink" xfId="17444" builtinId="8" hidden="1"/>
    <cellStyle name="Hyperlink" xfId="17446" builtinId="8" hidden="1"/>
    <cellStyle name="Hyperlink" xfId="17448" builtinId="8" hidden="1"/>
    <cellStyle name="Hyperlink" xfId="17450" builtinId="8" hidden="1"/>
    <cellStyle name="Hyperlink" xfId="17453" builtinId="8" hidden="1"/>
    <cellStyle name="Hyperlink" xfId="17455" builtinId="8" hidden="1"/>
    <cellStyle name="Hyperlink" xfId="17457" builtinId="8" hidden="1"/>
    <cellStyle name="Hyperlink" xfId="17459" builtinId="8" hidden="1"/>
    <cellStyle name="Hyperlink" xfId="17461" builtinId="8" hidden="1"/>
    <cellStyle name="Hyperlink" xfId="17463" builtinId="8" hidden="1"/>
    <cellStyle name="Hyperlink" xfId="17465" builtinId="8" hidden="1"/>
    <cellStyle name="Hyperlink" xfId="17467" builtinId="8" hidden="1"/>
    <cellStyle name="Hyperlink" xfId="17469" builtinId="8" hidden="1"/>
    <cellStyle name="Hyperlink" xfId="17471" builtinId="8" hidden="1"/>
    <cellStyle name="Hyperlink" xfId="17473" builtinId="8" hidden="1"/>
    <cellStyle name="Hyperlink" xfId="17475" builtinId="8" hidden="1"/>
    <cellStyle name="Hyperlink" xfId="17477" builtinId="8" hidden="1"/>
    <cellStyle name="Hyperlink" xfId="17479" builtinId="8" hidden="1"/>
    <cellStyle name="Hyperlink" xfId="17481" builtinId="8" hidden="1"/>
    <cellStyle name="Hyperlink" xfId="17483" builtinId="8" hidden="1"/>
    <cellStyle name="Hyperlink" xfId="17485" builtinId="8" hidden="1"/>
    <cellStyle name="Hyperlink" xfId="17487" builtinId="8" hidden="1"/>
    <cellStyle name="Hyperlink" xfId="17489" builtinId="8" hidden="1"/>
    <cellStyle name="Hyperlink" xfId="17491" builtinId="8" hidden="1"/>
    <cellStyle name="Hyperlink" xfId="17493" builtinId="8" hidden="1"/>
    <cellStyle name="Hyperlink" xfId="17495" builtinId="8" hidden="1"/>
    <cellStyle name="Hyperlink" xfId="17497" builtinId="8" hidden="1"/>
    <cellStyle name="Hyperlink" xfId="17499" builtinId="8" hidden="1"/>
    <cellStyle name="Hyperlink" xfId="17501" builtinId="8" hidden="1"/>
    <cellStyle name="Hyperlink" xfId="17503" builtinId="8" hidden="1"/>
    <cellStyle name="Hyperlink" xfId="17505" builtinId="8" hidden="1"/>
    <cellStyle name="Hyperlink" xfId="17507" builtinId="8" hidden="1"/>
    <cellStyle name="Hyperlink" xfId="17509" builtinId="8" hidden="1"/>
    <cellStyle name="Hyperlink" xfId="17511" builtinId="8" hidden="1"/>
    <cellStyle name="Hyperlink" xfId="17513" builtinId="8" hidden="1"/>
    <cellStyle name="Hyperlink" xfId="17515" builtinId="8" hidden="1"/>
    <cellStyle name="Hyperlink" xfId="17517" builtinId="8" hidden="1"/>
    <cellStyle name="Hyperlink" xfId="17519" builtinId="8" hidden="1"/>
    <cellStyle name="Hyperlink" xfId="17521" builtinId="8" hidden="1"/>
    <cellStyle name="Hyperlink" xfId="17344" builtinId="8" hidden="1"/>
    <cellStyle name="Hyperlink" xfId="17686" builtinId="8" hidden="1"/>
    <cellStyle name="Hyperlink" xfId="17688" builtinId="8" hidden="1"/>
    <cellStyle name="Hyperlink" xfId="17690" builtinId="8" hidden="1"/>
    <cellStyle name="Hyperlink" xfId="17692" builtinId="8" hidden="1"/>
    <cellStyle name="Hyperlink" xfId="17694" builtinId="8" hidden="1"/>
    <cellStyle name="Hyperlink" xfId="17696" builtinId="8" hidden="1"/>
    <cellStyle name="Hyperlink" xfId="17698" builtinId="8" hidden="1"/>
    <cellStyle name="Hyperlink" xfId="17700" builtinId="8" hidden="1"/>
    <cellStyle name="Hyperlink" xfId="17702" builtinId="8" hidden="1"/>
    <cellStyle name="Hyperlink" xfId="17704" builtinId="8" hidden="1"/>
    <cellStyle name="Hyperlink" xfId="17706" builtinId="8" hidden="1"/>
    <cellStyle name="Hyperlink" xfId="17708" builtinId="8" hidden="1"/>
    <cellStyle name="Hyperlink" xfId="17710" builtinId="8" hidden="1"/>
    <cellStyle name="Hyperlink" xfId="17712" builtinId="8" hidden="1"/>
    <cellStyle name="Hyperlink" xfId="17714" builtinId="8" hidden="1"/>
    <cellStyle name="Hyperlink" xfId="17716" builtinId="8" hidden="1"/>
    <cellStyle name="Hyperlink" xfId="17718" builtinId="8" hidden="1"/>
    <cellStyle name="Hyperlink" xfId="17720" builtinId="8" hidden="1"/>
    <cellStyle name="Hyperlink" xfId="17722" builtinId="8" hidden="1"/>
    <cellStyle name="Hyperlink" xfId="17724" builtinId="8" hidden="1"/>
    <cellStyle name="Hyperlink" xfId="17726" builtinId="8" hidden="1"/>
    <cellStyle name="Hyperlink" xfId="17728" builtinId="8" hidden="1"/>
    <cellStyle name="Hyperlink" xfId="17730" builtinId="8" hidden="1"/>
    <cellStyle name="Hyperlink" xfId="17732" builtinId="8" hidden="1"/>
    <cellStyle name="Hyperlink" xfId="17734" builtinId="8" hidden="1"/>
    <cellStyle name="Hyperlink" xfId="17736" builtinId="8" hidden="1"/>
    <cellStyle name="Hyperlink" xfId="17738" builtinId="8" hidden="1"/>
    <cellStyle name="Hyperlink" xfId="17740" builtinId="8" hidden="1"/>
    <cellStyle name="Hyperlink" xfId="17742" builtinId="8" hidden="1"/>
    <cellStyle name="Hyperlink" xfId="17744" builtinId="8" hidden="1"/>
    <cellStyle name="Hyperlink" xfId="17746" builtinId="8" hidden="1"/>
    <cellStyle name="Hyperlink" xfId="17748" builtinId="8" hidden="1"/>
    <cellStyle name="Hyperlink" xfId="17750" builtinId="8" hidden="1"/>
    <cellStyle name="Hyperlink" xfId="17752" builtinId="8" hidden="1"/>
    <cellStyle name="Hyperlink" xfId="17754" builtinId="8" hidden="1"/>
    <cellStyle name="Hyperlink" xfId="17756" builtinId="8" hidden="1"/>
    <cellStyle name="Hyperlink" xfId="17758" builtinId="8" hidden="1"/>
    <cellStyle name="Hyperlink" xfId="17760" builtinId="8" hidden="1"/>
    <cellStyle name="Hyperlink" xfId="17762" builtinId="8" hidden="1"/>
    <cellStyle name="Hyperlink" xfId="17764" builtinId="8" hidden="1"/>
    <cellStyle name="Hyperlink" xfId="17766" builtinId="8" hidden="1"/>
    <cellStyle name="Hyperlink" xfId="17768" builtinId="8" hidden="1"/>
    <cellStyle name="Hyperlink" xfId="17770" builtinId="8" hidden="1"/>
    <cellStyle name="Hyperlink" xfId="17772" builtinId="8" hidden="1"/>
    <cellStyle name="Hyperlink" xfId="17774" builtinId="8" hidden="1"/>
    <cellStyle name="Hyperlink" xfId="17776" builtinId="8" hidden="1"/>
    <cellStyle name="Hyperlink" xfId="17778" builtinId="8" hidden="1"/>
    <cellStyle name="Hyperlink" xfId="17780" builtinId="8" hidden="1"/>
    <cellStyle name="Hyperlink" xfId="17782" builtinId="8" hidden="1"/>
    <cellStyle name="Hyperlink" xfId="17784" builtinId="8" hidden="1"/>
    <cellStyle name="Hyperlink" xfId="17786" builtinId="8" hidden="1"/>
    <cellStyle name="Hyperlink" xfId="17788" builtinId="8" hidden="1"/>
    <cellStyle name="Hyperlink" xfId="17790" builtinId="8" hidden="1"/>
    <cellStyle name="Hyperlink" xfId="17792" builtinId="8" hidden="1"/>
    <cellStyle name="Hyperlink" xfId="17794" builtinId="8" hidden="1"/>
    <cellStyle name="Hyperlink" xfId="17796" builtinId="8" hidden="1"/>
    <cellStyle name="Hyperlink" xfId="17798" builtinId="8" hidden="1"/>
    <cellStyle name="Hyperlink" xfId="17800" builtinId="8" hidden="1"/>
    <cellStyle name="Hyperlink" xfId="17802" builtinId="8" hidden="1"/>
    <cellStyle name="Hyperlink" xfId="17804" builtinId="8" hidden="1"/>
    <cellStyle name="Hyperlink" xfId="17806" builtinId="8" hidden="1"/>
    <cellStyle name="Hyperlink" xfId="17808" builtinId="8" hidden="1"/>
    <cellStyle name="Hyperlink" xfId="17810" builtinId="8" hidden="1"/>
    <cellStyle name="Hyperlink" xfId="17812" builtinId="8" hidden="1"/>
    <cellStyle name="Hyperlink" xfId="17814" builtinId="8" hidden="1"/>
    <cellStyle name="Hyperlink" xfId="17816" builtinId="8" hidden="1"/>
    <cellStyle name="Hyperlink" xfId="17818" builtinId="8" hidden="1"/>
    <cellStyle name="Hyperlink" xfId="17820" builtinId="8" hidden="1"/>
    <cellStyle name="Hyperlink" xfId="17822" builtinId="8" hidden="1"/>
    <cellStyle name="Hyperlink" xfId="17824" builtinId="8" hidden="1"/>
    <cellStyle name="Hyperlink" xfId="17826" builtinId="8" hidden="1"/>
    <cellStyle name="Hyperlink" xfId="17828" builtinId="8" hidden="1"/>
    <cellStyle name="Hyperlink" xfId="17830" builtinId="8" hidden="1"/>
    <cellStyle name="Hyperlink" xfId="17832" builtinId="8" hidden="1"/>
    <cellStyle name="Hyperlink" xfId="17834" builtinId="8" hidden="1"/>
    <cellStyle name="Hyperlink" xfId="17836" builtinId="8" hidden="1"/>
    <cellStyle name="Hyperlink" xfId="17838" builtinId="8" hidden="1"/>
    <cellStyle name="Hyperlink" xfId="17840" builtinId="8" hidden="1"/>
    <cellStyle name="Hyperlink" xfId="17842" builtinId="8" hidden="1"/>
    <cellStyle name="Hyperlink" xfId="17844" builtinId="8" hidden="1"/>
    <cellStyle name="Hyperlink" xfId="17846" builtinId="8" hidden="1"/>
    <cellStyle name="Hyperlink" xfId="17848" builtinId="8" hidden="1"/>
    <cellStyle name="Hyperlink" xfId="17850" builtinId="8" hidden="1"/>
    <cellStyle name="Hyperlink" xfId="17852" builtinId="8" hidden="1"/>
    <cellStyle name="Hyperlink" xfId="17854" builtinId="8" hidden="1"/>
    <cellStyle name="Hyperlink" xfId="17856" builtinId="8" hidden="1"/>
    <cellStyle name="Hyperlink" xfId="17858" builtinId="8" hidden="1"/>
    <cellStyle name="Hyperlink" xfId="17860" builtinId="8" hidden="1"/>
    <cellStyle name="Hyperlink" xfId="17862" builtinId="8" hidden="1"/>
    <cellStyle name="Hyperlink" xfId="17864" builtinId="8" hidden="1"/>
    <cellStyle name="Hyperlink" xfId="17866" builtinId="8" hidden="1"/>
    <cellStyle name="Hyperlink" xfId="17868" builtinId="8" hidden="1"/>
    <cellStyle name="Hyperlink" xfId="17870" builtinId="8" hidden="1"/>
    <cellStyle name="Hyperlink" xfId="17872" builtinId="8" hidden="1"/>
    <cellStyle name="Hyperlink" xfId="17874" builtinId="8" hidden="1"/>
    <cellStyle name="Hyperlink" xfId="17876" builtinId="8" hidden="1"/>
    <cellStyle name="Hyperlink" xfId="17878" builtinId="8" hidden="1"/>
    <cellStyle name="Hyperlink" xfId="17880" builtinId="8" hidden="1"/>
    <cellStyle name="Hyperlink" xfId="17882" builtinId="8" hidden="1"/>
    <cellStyle name="Hyperlink" xfId="17884" builtinId="8" hidden="1"/>
    <cellStyle name="Hyperlink" xfId="17886" builtinId="8" hidden="1"/>
    <cellStyle name="Hyperlink" xfId="17888" builtinId="8" hidden="1"/>
    <cellStyle name="Hyperlink" xfId="17890" builtinId="8" hidden="1"/>
    <cellStyle name="Hyperlink" xfId="17892" builtinId="8" hidden="1"/>
    <cellStyle name="Hyperlink" xfId="17894" builtinId="8" hidden="1"/>
    <cellStyle name="Hyperlink" xfId="17896" builtinId="8" hidden="1"/>
    <cellStyle name="Hyperlink" xfId="17898" builtinId="8" hidden="1"/>
    <cellStyle name="Hyperlink" xfId="17900" builtinId="8" hidden="1"/>
    <cellStyle name="Hyperlink" xfId="17902" builtinId="8" hidden="1"/>
    <cellStyle name="Hyperlink" xfId="17904" builtinId="8" hidden="1"/>
    <cellStyle name="Hyperlink" xfId="17906" builtinId="8" hidden="1"/>
    <cellStyle name="Hyperlink" xfId="17908" builtinId="8" hidden="1"/>
    <cellStyle name="Hyperlink" xfId="17910" builtinId="8" hidden="1"/>
    <cellStyle name="Hyperlink" xfId="17912" builtinId="8" hidden="1"/>
    <cellStyle name="Hyperlink" xfId="17914" builtinId="8" hidden="1"/>
    <cellStyle name="Hyperlink" xfId="17916" builtinId="8" hidden="1"/>
    <cellStyle name="Hyperlink" xfId="17918" builtinId="8" hidden="1"/>
    <cellStyle name="Hyperlink" xfId="17920" builtinId="8" hidden="1"/>
    <cellStyle name="Hyperlink" xfId="17922" builtinId="8" hidden="1"/>
    <cellStyle name="Hyperlink" xfId="17924" builtinId="8" hidden="1"/>
    <cellStyle name="Hyperlink" xfId="17926" builtinId="8" hidden="1"/>
    <cellStyle name="Hyperlink" xfId="17928" builtinId="8" hidden="1"/>
    <cellStyle name="Hyperlink" xfId="17930" builtinId="8" hidden="1"/>
    <cellStyle name="Hyperlink" xfId="17932" builtinId="8" hidden="1"/>
    <cellStyle name="Hyperlink" xfId="17934" builtinId="8" hidden="1"/>
    <cellStyle name="Hyperlink" xfId="17936" builtinId="8" hidden="1"/>
    <cellStyle name="Hyperlink" xfId="17938" builtinId="8" hidden="1"/>
    <cellStyle name="Hyperlink" xfId="17940" builtinId="8" hidden="1"/>
    <cellStyle name="Hyperlink" xfId="17942" builtinId="8" hidden="1"/>
    <cellStyle name="Hyperlink" xfId="17944" builtinId="8" hidden="1"/>
    <cellStyle name="Hyperlink" xfId="17946" builtinId="8" hidden="1"/>
    <cellStyle name="Hyperlink" xfId="17948" builtinId="8" hidden="1"/>
    <cellStyle name="Hyperlink" xfId="17950" builtinId="8" hidden="1"/>
    <cellStyle name="Hyperlink" xfId="17952" builtinId="8" hidden="1"/>
    <cellStyle name="Hyperlink" xfId="17954" builtinId="8" hidden="1"/>
    <cellStyle name="Hyperlink" xfId="17956" builtinId="8" hidden="1"/>
    <cellStyle name="Hyperlink" xfId="17958" builtinId="8" hidden="1"/>
    <cellStyle name="Hyperlink" xfId="17960" builtinId="8" hidden="1"/>
    <cellStyle name="Hyperlink" xfId="17962" builtinId="8" hidden="1"/>
    <cellStyle name="Hyperlink" xfId="17964" builtinId="8" hidden="1"/>
    <cellStyle name="Hyperlink" xfId="17966" builtinId="8" hidden="1"/>
    <cellStyle name="Hyperlink" xfId="17968" builtinId="8" hidden="1"/>
    <cellStyle name="Hyperlink" xfId="17970" builtinId="8" hidden="1"/>
    <cellStyle name="Hyperlink" xfId="17972" builtinId="8" hidden="1"/>
    <cellStyle name="Hyperlink" xfId="17974" builtinId="8" hidden="1"/>
    <cellStyle name="Hyperlink" xfId="17976" builtinId="8" hidden="1"/>
    <cellStyle name="Hyperlink" xfId="17978" builtinId="8" hidden="1"/>
    <cellStyle name="Hyperlink" xfId="17980" builtinId="8" hidden="1"/>
    <cellStyle name="Hyperlink" xfId="17982" builtinId="8" hidden="1"/>
    <cellStyle name="Hyperlink" xfId="17984" builtinId="8" hidden="1"/>
    <cellStyle name="Hyperlink" xfId="17986" builtinId="8" hidden="1"/>
    <cellStyle name="Hyperlink" xfId="17988" builtinId="8" hidden="1"/>
    <cellStyle name="Hyperlink" xfId="17990" builtinId="8" hidden="1"/>
    <cellStyle name="Hyperlink" xfId="17992" builtinId="8" hidden="1"/>
    <cellStyle name="Hyperlink" xfId="17994" builtinId="8" hidden="1"/>
    <cellStyle name="Hyperlink" xfId="17996" builtinId="8" hidden="1"/>
    <cellStyle name="Hyperlink" xfId="17998" builtinId="8" hidden="1"/>
    <cellStyle name="Hyperlink" xfId="18000" builtinId="8" hidden="1"/>
    <cellStyle name="Hyperlink" xfId="18002" builtinId="8" hidden="1"/>
    <cellStyle name="Hyperlink" xfId="18004" builtinId="8" hidden="1"/>
    <cellStyle name="Hyperlink" xfId="18006" builtinId="8" hidden="1"/>
    <cellStyle name="Hyperlink" xfId="18008" builtinId="8" hidden="1"/>
    <cellStyle name="Hyperlink" xfId="18010" builtinId="8" hidden="1"/>
    <cellStyle name="Hyperlink" xfId="18012" builtinId="8" hidden="1"/>
    <cellStyle name="Hyperlink" xfId="18014" builtinId="8" hidden="1"/>
    <cellStyle name="Hyperlink" xfId="18016" builtinId="8" hidden="1"/>
    <cellStyle name="Hyperlink" xfId="18018" builtinId="8" hidden="1"/>
    <cellStyle name="Hyperlink" xfId="18020" builtinId="8" hidden="1"/>
    <cellStyle name="Hyperlink" xfId="18022" builtinId="8" hidden="1"/>
    <cellStyle name="Hyperlink" xfId="18024" builtinId="8" hidden="1"/>
    <cellStyle name="Hyperlink" xfId="18026" builtinId="8" hidden="1"/>
    <cellStyle name="Hyperlink" xfId="18028" builtinId="8" hidden="1"/>
    <cellStyle name="Hyperlink" xfId="18030" builtinId="8" hidden="1"/>
    <cellStyle name="Hyperlink" xfId="18032" builtinId="8" hidden="1"/>
    <cellStyle name="Hyperlink" xfId="18034" builtinId="8" hidden="1"/>
    <cellStyle name="Hyperlink" xfId="18036" builtinId="8" hidden="1"/>
    <cellStyle name="Hyperlink" xfId="18038" builtinId="8" hidden="1"/>
    <cellStyle name="Hyperlink" xfId="18040" builtinId="8" hidden="1"/>
    <cellStyle name="Hyperlink" xfId="18042" builtinId="8" hidden="1"/>
    <cellStyle name="Hyperlink" xfId="18044" builtinId="8" hidden="1"/>
    <cellStyle name="Hyperlink" xfId="18046" builtinId="8" hidden="1"/>
    <cellStyle name="Hyperlink" xfId="18048" builtinId="8" hidden="1"/>
    <cellStyle name="Hyperlink" xfId="18050" builtinId="8" hidden="1"/>
    <cellStyle name="Hyperlink" xfId="18052" builtinId="8" hidden="1"/>
    <cellStyle name="Hyperlink" xfId="18054" builtinId="8" hidden="1"/>
    <cellStyle name="Hyperlink" xfId="18056" builtinId="8" hidden="1"/>
    <cellStyle name="Hyperlink" xfId="18058" builtinId="8" hidden="1"/>
    <cellStyle name="Hyperlink" xfId="18060" builtinId="8" hidden="1"/>
    <cellStyle name="Hyperlink" xfId="18062" builtinId="8" hidden="1"/>
    <cellStyle name="Hyperlink" xfId="18064" builtinId="8" hidden="1"/>
    <cellStyle name="Hyperlink" xfId="18066" builtinId="8" hidden="1"/>
    <cellStyle name="Hyperlink" xfId="18068" builtinId="8" hidden="1"/>
    <cellStyle name="Hyperlink" xfId="18070" builtinId="8" hidden="1"/>
    <cellStyle name="Hyperlink" xfId="18072" builtinId="8" hidden="1"/>
    <cellStyle name="Hyperlink" xfId="18074" builtinId="8" hidden="1"/>
    <cellStyle name="Hyperlink" xfId="18076" builtinId="8" hidden="1"/>
    <cellStyle name="Hyperlink" xfId="18078" builtinId="8" hidden="1"/>
    <cellStyle name="Hyperlink" xfId="18080" builtinId="8" hidden="1"/>
    <cellStyle name="Hyperlink" xfId="18082" builtinId="8" hidden="1"/>
    <cellStyle name="Hyperlink" xfId="18084" builtinId="8" hidden="1"/>
    <cellStyle name="Hyperlink" xfId="18086" builtinId="8" hidden="1"/>
    <cellStyle name="Hyperlink" xfId="18088" builtinId="8" hidden="1"/>
    <cellStyle name="Hyperlink" xfId="18090" builtinId="8" hidden="1"/>
    <cellStyle name="Hyperlink" xfId="18092" builtinId="8" hidden="1"/>
    <cellStyle name="Hyperlink" xfId="18094" builtinId="8" hidden="1"/>
    <cellStyle name="Hyperlink" xfId="18096" builtinId="8" hidden="1"/>
    <cellStyle name="Hyperlink" xfId="18098" builtinId="8" hidden="1"/>
    <cellStyle name="Hyperlink" xfId="18100" builtinId="8" hidden="1"/>
    <cellStyle name="Hyperlink" xfId="18102" builtinId="8" hidden="1"/>
    <cellStyle name="Hyperlink" xfId="18104" builtinId="8" hidden="1"/>
    <cellStyle name="Hyperlink" xfId="18106" builtinId="8" hidden="1"/>
    <cellStyle name="Hyperlink" xfId="18108" builtinId="8" hidden="1"/>
    <cellStyle name="Hyperlink" xfId="18110" builtinId="8" hidden="1"/>
    <cellStyle name="Hyperlink" xfId="18112" builtinId="8" hidden="1"/>
    <cellStyle name="Hyperlink" xfId="18114" builtinId="8" hidden="1"/>
    <cellStyle name="Hyperlink" xfId="18116" builtinId="8" hidden="1"/>
    <cellStyle name="Hyperlink" xfId="18118" builtinId="8" hidden="1"/>
    <cellStyle name="Hyperlink" xfId="18120" builtinId="8" hidden="1"/>
    <cellStyle name="Hyperlink" xfId="18122" builtinId="8" hidden="1"/>
    <cellStyle name="Hyperlink" xfId="18124" builtinId="8" hidden="1"/>
    <cellStyle name="Hyperlink" xfId="18126" builtinId="8" hidden="1"/>
    <cellStyle name="Hyperlink" xfId="18128" builtinId="8" hidden="1"/>
    <cellStyle name="Hyperlink" xfId="18130" builtinId="8" hidden="1"/>
    <cellStyle name="Hyperlink" xfId="18132" builtinId="8" hidden="1"/>
    <cellStyle name="Hyperlink" xfId="18134" builtinId="8" hidden="1"/>
    <cellStyle name="Hyperlink" xfId="18136" builtinId="8" hidden="1"/>
    <cellStyle name="Hyperlink" xfId="18138" builtinId="8" hidden="1"/>
    <cellStyle name="Hyperlink" xfId="18140" builtinId="8" hidden="1"/>
    <cellStyle name="Hyperlink" xfId="18142" builtinId="8" hidden="1"/>
    <cellStyle name="Hyperlink" xfId="18144" builtinId="8" hidden="1"/>
    <cellStyle name="Hyperlink" xfId="18146" builtinId="8" hidden="1"/>
    <cellStyle name="Hyperlink" xfId="18148" builtinId="8" hidden="1"/>
    <cellStyle name="Hyperlink" xfId="18150" builtinId="8" hidden="1"/>
    <cellStyle name="Hyperlink" xfId="18152" builtinId="8" hidden="1"/>
    <cellStyle name="Hyperlink" xfId="18154" builtinId="8" hidden="1"/>
    <cellStyle name="Hyperlink" xfId="18156" builtinId="8" hidden="1"/>
    <cellStyle name="Hyperlink" xfId="18158" builtinId="8" hidden="1"/>
    <cellStyle name="Hyperlink" xfId="18160" builtinId="8" hidden="1"/>
    <cellStyle name="Hyperlink" xfId="18162" builtinId="8" hidden="1"/>
    <cellStyle name="Hyperlink" xfId="18164" builtinId="8" hidden="1"/>
    <cellStyle name="Hyperlink" xfId="18166" builtinId="8" hidden="1"/>
    <cellStyle name="Hyperlink" xfId="18168" builtinId="8" hidden="1"/>
    <cellStyle name="Hyperlink" xfId="18170" builtinId="8" hidden="1"/>
    <cellStyle name="Hyperlink" xfId="18172" builtinId="8" hidden="1"/>
    <cellStyle name="Hyperlink" xfId="18174" builtinId="8" hidden="1"/>
    <cellStyle name="Hyperlink" xfId="18176" builtinId="8" hidden="1"/>
    <cellStyle name="Hyperlink" xfId="18178" builtinId="8" hidden="1"/>
    <cellStyle name="Hyperlink" xfId="18180" builtinId="8" hidden="1"/>
    <cellStyle name="Hyperlink" xfId="18182" builtinId="8" hidden="1"/>
    <cellStyle name="Hyperlink" xfId="18184" builtinId="8" hidden="1"/>
    <cellStyle name="Hyperlink" xfId="18186" builtinId="8" hidden="1"/>
    <cellStyle name="Hyperlink" xfId="18188" builtinId="8" hidden="1"/>
    <cellStyle name="Hyperlink" xfId="18190" builtinId="8" hidden="1"/>
    <cellStyle name="Hyperlink" xfId="18192" builtinId="8" hidden="1"/>
    <cellStyle name="Hyperlink" xfId="18194" builtinId="8" hidden="1"/>
    <cellStyle name="Hyperlink" xfId="18196" builtinId="8" hidden="1"/>
    <cellStyle name="Hyperlink" xfId="18198" builtinId="8" hidden="1"/>
    <cellStyle name="Hyperlink" xfId="18200" builtinId="8" hidden="1"/>
    <cellStyle name="Hyperlink" xfId="18202" builtinId="8" hidden="1"/>
    <cellStyle name="Hyperlink" xfId="18204" builtinId="8" hidden="1"/>
    <cellStyle name="Hyperlink" xfId="18206" builtinId="8" hidden="1"/>
    <cellStyle name="Hyperlink" xfId="18208" builtinId="8" hidden="1"/>
    <cellStyle name="Hyperlink" xfId="18210" builtinId="8" hidden="1"/>
    <cellStyle name="Hyperlink" xfId="18212" builtinId="8" hidden="1"/>
    <cellStyle name="Hyperlink" xfId="18214" builtinId="8" hidden="1"/>
    <cellStyle name="Hyperlink" xfId="18216" builtinId="8" hidden="1"/>
    <cellStyle name="Hyperlink" xfId="18218" builtinId="8" hidden="1"/>
    <cellStyle name="Hyperlink" xfId="18220" builtinId="8" hidden="1"/>
    <cellStyle name="Hyperlink" xfId="18222" builtinId="8" hidden="1"/>
    <cellStyle name="Hyperlink" xfId="18224" builtinId="8" hidden="1"/>
    <cellStyle name="Hyperlink" xfId="18226" builtinId="8" hidden="1"/>
    <cellStyle name="Hyperlink" xfId="18228" builtinId="8" hidden="1"/>
    <cellStyle name="Hyperlink" xfId="18230" builtinId="8" hidden="1"/>
    <cellStyle name="Hyperlink" xfId="18232" builtinId="8" hidden="1"/>
    <cellStyle name="Hyperlink" xfId="18234" builtinId="8" hidden="1"/>
    <cellStyle name="Hyperlink" xfId="18236" builtinId="8" hidden="1"/>
    <cellStyle name="Hyperlink" xfId="18238" builtinId="8" hidden="1"/>
    <cellStyle name="Hyperlink" xfId="18240" builtinId="8" hidden="1"/>
    <cellStyle name="Hyperlink" xfId="18242" builtinId="8" hidden="1"/>
    <cellStyle name="Hyperlink" xfId="18244" builtinId="8" hidden="1"/>
    <cellStyle name="Hyperlink" xfId="18246" builtinId="8" hidden="1"/>
    <cellStyle name="Hyperlink" xfId="18248" builtinId="8" hidden="1"/>
    <cellStyle name="Hyperlink" xfId="18250" builtinId="8" hidden="1"/>
    <cellStyle name="Hyperlink" xfId="18252" builtinId="8" hidden="1"/>
    <cellStyle name="Hyperlink" xfId="18254" builtinId="8" hidden="1"/>
    <cellStyle name="Hyperlink" xfId="18256" builtinId="8" hidden="1"/>
    <cellStyle name="Hyperlink" xfId="18258" builtinId="8" hidden="1"/>
    <cellStyle name="Hyperlink" xfId="18260" builtinId="8" hidden="1"/>
    <cellStyle name="Hyperlink" xfId="18262" builtinId="8" hidden="1"/>
    <cellStyle name="Hyperlink" xfId="18264" builtinId="8" hidden="1"/>
    <cellStyle name="Hyperlink" xfId="18266" builtinId="8" hidden="1"/>
    <cellStyle name="Hyperlink" xfId="18268" builtinId="8" hidden="1"/>
    <cellStyle name="Hyperlink" xfId="18270" builtinId="8" hidden="1"/>
    <cellStyle name="Hyperlink" xfId="18272" builtinId="8" hidden="1"/>
    <cellStyle name="Hyperlink" xfId="18274" builtinId="8" hidden="1"/>
    <cellStyle name="Hyperlink" xfId="18276" builtinId="8" hidden="1"/>
    <cellStyle name="Hyperlink" xfId="18278" builtinId="8" hidden="1"/>
    <cellStyle name="Hyperlink" xfId="18280" builtinId="8" hidden="1"/>
    <cellStyle name="Hyperlink" xfId="18282" builtinId="8" hidden="1"/>
    <cellStyle name="Hyperlink" xfId="18284" builtinId="8" hidden="1"/>
    <cellStyle name="Hyperlink" xfId="18286" builtinId="8" hidden="1"/>
    <cellStyle name="Hyperlink" xfId="18288" builtinId="8" hidden="1"/>
    <cellStyle name="Hyperlink" xfId="18290" builtinId="8" hidden="1"/>
    <cellStyle name="Hyperlink" xfId="18292" builtinId="8" hidden="1"/>
    <cellStyle name="Hyperlink" xfId="18294" builtinId="8" hidden="1"/>
    <cellStyle name="Hyperlink" xfId="18296" builtinId="8" hidden="1"/>
    <cellStyle name="Hyperlink" xfId="18298" builtinId="8" hidden="1"/>
    <cellStyle name="Hyperlink" xfId="18300" builtinId="8" hidden="1"/>
    <cellStyle name="Hyperlink" xfId="18302" builtinId="8" hidden="1"/>
    <cellStyle name="Hyperlink" xfId="18304" builtinId="8" hidden="1"/>
    <cellStyle name="Hyperlink" xfId="18306" builtinId="8" hidden="1"/>
    <cellStyle name="Hyperlink" xfId="18308" builtinId="8" hidden="1"/>
    <cellStyle name="Hyperlink" xfId="18310" builtinId="8" hidden="1"/>
    <cellStyle name="Hyperlink" xfId="18312" builtinId="8" hidden="1"/>
    <cellStyle name="Hyperlink" xfId="18314" builtinId="8" hidden="1"/>
    <cellStyle name="Hyperlink" xfId="18316" builtinId="8" hidden="1"/>
    <cellStyle name="Hyperlink" xfId="18318" builtinId="8" hidden="1"/>
    <cellStyle name="Hyperlink" xfId="18320" builtinId="8" hidden="1"/>
    <cellStyle name="Hyperlink" xfId="18322" builtinId="8" hidden="1"/>
    <cellStyle name="Hyperlink" xfId="18324" builtinId="8" hidden="1"/>
    <cellStyle name="Hyperlink" xfId="18328" builtinId="8" hidden="1"/>
    <cellStyle name="Hyperlink" xfId="18330" builtinId="8" hidden="1"/>
    <cellStyle name="Hyperlink" xfId="18332" builtinId="8" hidden="1"/>
    <cellStyle name="Hyperlink" xfId="18334" builtinId="8" hidden="1"/>
    <cellStyle name="Hyperlink" xfId="18336" builtinId="8" hidden="1"/>
    <cellStyle name="Hyperlink" xfId="18338" builtinId="8" hidden="1"/>
    <cellStyle name="Hyperlink" xfId="18340" builtinId="8" hidden="1"/>
    <cellStyle name="Hyperlink" xfId="18342" builtinId="8" hidden="1"/>
    <cellStyle name="Hyperlink" xfId="18344" builtinId="8" hidden="1"/>
    <cellStyle name="Hyperlink" xfId="18346" builtinId="8" hidden="1"/>
    <cellStyle name="Hyperlink" xfId="18348" builtinId="8" hidden="1"/>
    <cellStyle name="Hyperlink" xfId="18350" builtinId="8" hidden="1"/>
    <cellStyle name="Hyperlink" xfId="18352" builtinId="8" hidden="1"/>
    <cellStyle name="Hyperlink" xfId="18354" builtinId="8" hidden="1"/>
    <cellStyle name="Hyperlink" xfId="18356" builtinId="8" hidden="1"/>
    <cellStyle name="Hyperlink" xfId="18358" builtinId="8" hidden="1"/>
    <cellStyle name="Hyperlink" xfId="18360" builtinId="8" hidden="1"/>
    <cellStyle name="Hyperlink" xfId="18362" builtinId="8" hidden="1"/>
    <cellStyle name="Hyperlink" xfId="18364" builtinId="8" hidden="1"/>
    <cellStyle name="Hyperlink" xfId="18366" builtinId="8" hidden="1"/>
    <cellStyle name="Hyperlink" xfId="18368" builtinId="8" hidden="1"/>
    <cellStyle name="Hyperlink" xfId="18370" builtinId="8" hidden="1"/>
    <cellStyle name="Hyperlink" xfId="18372" builtinId="8" hidden="1"/>
    <cellStyle name="Hyperlink" xfId="18374" builtinId="8" hidden="1"/>
    <cellStyle name="Hyperlink" xfId="18376" builtinId="8" hidden="1"/>
    <cellStyle name="Hyperlink" xfId="18378" builtinId="8" hidden="1"/>
    <cellStyle name="Hyperlink" xfId="18380" builtinId="8" hidden="1"/>
    <cellStyle name="Hyperlink" xfId="18382" builtinId="8" hidden="1"/>
    <cellStyle name="Hyperlink" xfId="18384" builtinId="8" hidden="1"/>
    <cellStyle name="Hyperlink" xfId="18386" builtinId="8" hidden="1"/>
    <cellStyle name="Hyperlink" xfId="18388" builtinId="8" hidden="1"/>
    <cellStyle name="Hyperlink" xfId="18390" builtinId="8" hidden="1"/>
    <cellStyle name="Hyperlink" xfId="18392" builtinId="8" hidden="1"/>
    <cellStyle name="Hyperlink" xfId="18394" builtinId="8" hidden="1"/>
    <cellStyle name="Hyperlink" xfId="18396" builtinId="8" hidden="1"/>
    <cellStyle name="Hyperlink" xfId="18398" builtinId="8" hidden="1"/>
    <cellStyle name="Hyperlink" xfId="18400" builtinId="8" hidden="1"/>
    <cellStyle name="Hyperlink" xfId="18402" builtinId="8" hidden="1"/>
    <cellStyle name="Hyperlink" xfId="18404" builtinId="8" hidden="1"/>
    <cellStyle name="Hyperlink" xfId="18406" builtinId="8" hidden="1"/>
    <cellStyle name="Hyperlink" xfId="18408" builtinId="8" hidden="1"/>
    <cellStyle name="Hyperlink" xfId="18410" builtinId="8" hidden="1"/>
    <cellStyle name="Hyperlink" xfId="18412" builtinId="8" hidden="1"/>
    <cellStyle name="Hyperlink" xfId="18414" builtinId="8" hidden="1"/>
    <cellStyle name="Hyperlink" xfId="18416" builtinId="8" hidden="1"/>
    <cellStyle name="Hyperlink" xfId="18418" builtinId="8" hidden="1"/>
    <cellStyle name="Hyperlink" xfId="18420" builtinId="8" hidden="1"/>
    <cellStyle name="Hyperlink" xfId="18422" builtinId="8" hidden="1"/>
    <cellStyle name="Hyperlink" xfId="18424" builtinId="8" hidden="1"/>
    <cellStyle name="Hyperlink" xfId="18426" builtinId="8" hidden="1"/>
    <cellStyle name="Hyperlink" xfId="18428" builtinId="8" hidden="1"/>
    <cellStyle name="Hyperlink" xfId="18430" builtinId="8" hidden="1"/>
    <cellStyle name="Hyperlink" xfId="18432" builtinId="8" hidden="1"/>
    <cellStyle name="Hyperlink" xfId="18435" builtinId="8" hidden="1"/>
    <cellStyle name="Hyperlink" xfId="18437" builtinId="8" hidden="1"/>
    <cellStyle name="Hyperlink" xfId="18439" builtinId="8" hidden="1"/>
    <cellStyle name="Hyperlink" xfId="18441" builtinId="8" hidden="1"/>
    <cellStyle name="Hyperlink" xfId="18443" builtinId="8" hidden="1"/>
    <cellStyle name="Hyperlink" xfId="18445" builtinId="8" hidden="1"/>
    <cellStyle name="Hyperlink" xfId="18447" builtinId="8" hidden="1"/>
    <cellStyle name="Hyperlink" xfId="18449" builtinId="8" hidden="1"/>
    <cellStyle name="Hyperlink" xfId="18451" builtinId="8" hidden="1"/>
    <cellStyle name="Hyperlink" xfId="18453" builtinId="8" hidden="1"/>
    <cellStyle name="Hyperlink" xfId="18455" builtinId="8" hidden="1"/>
    <cellStyle name="Hyperlink" xfId="18457" builtinId="8" hidden="1"/>
    <cellStyle name="Hyperlink" xfId="18459" builtinId="8" hidden="1"/>
    <cellStyle name="Hyperlink" xfId="18461" builtinId="8" hidden="1"/>
    <cellStyle name="Hyperlink" xfId="18463" builtinId="8" hidden="1"/>
    <cellStyle name="Hyperlink" xfId="18465" builtinId="8" hidden="1"/>
    <cellStyle name="Hyperlink" xfId="18467" builtinId="8" hidden="1"/>
    <cellStyle name="Hyperlink" xfId="18469" builtinId="8" hidden="1"/>
    <cellStyle name="Hyperlink" xfId="18471" builtinId="8" hidden="1"/>
    <cellStyle name="Hyperlink" xfId="18473" builtinId="8" hidden="1"/>
    <cellStyle name="Hyperlink" xfId="18475" builtinId="8" hidden="1"/>
    <cellStyle name="Hyperlink" xfId="18477" builtinId="8" hidden="1"/>
    <cellStyle name="Hyperlink" xfId="18479" builtinId="8" hidden="1"/>
    <cellStyle name="Hyperlink" xfId="18481" builtinId="8" hidden="1"/>
    <cellStyle name="Hyperlink" xfId="18483" builtinId="8" hidden="1"/>
    <cellStyle name="Hyperlink" xfId="18485" builtinId="8" hidden="1"/>
    <cellStyle name="Hyperlink" xfId="18487" builtinId="8" hidden="1"/>
    <cellStyle name="Hyperlink" xfId="18489" builtinId="8" hidden="1"/>
    <cellStyle name="Hyperlink" xfId="18491" builtinId="8" hidden="1"/>
    <cellStyle name="Hyperlink" xfId="18493" builtinId="8" hidden="1"/>
    <cellStyle name="Hyperlink" xfId="18495" builtinId="8" hidden="1"/>
    <cellStyle name="Hyperlink" xfId="18497" builtinId="8" hidden="1"/>
    <cellStyle name="Hyperlink" xfId="18499" builtinId="8" hidden="1"/>
    <cellStyle name="Hyperlink" xfId="18501" builtinId="8" hidden="1"/>
    <cellStyle name="Hyperlink" xfId="18503" builtinId="8" hidden="1"/>
    <cellStyle name="Hyperlink" xfId="18669" builtinId="8" hidden="1"/>
    <cellStyle name="Hyperlink" xfId="18671" builtinId="8" hidden="1"/>
    <cellStyle name="Hyperlink" xfId="18673" builtinId="8" hidden="1"/>
    <cellStyle name="Hyperlink" xfId="18675" builtinId="8" hidden="1"/>
    <cellStyle name="Hyperlink" xfId="18677" builtinId="8" hidden="1"/>
    <cellStyle name="Hyperlink" xfId="18679" builtinId="8" hidden="1"/>
    <cellStyle name="Hyperlink" xfId="18681" builtinId="8" hidden="1"/>
    <cellStyle name="Hyperlink" xfId="18683" builtinId="8" hidden="1"/>
    <cellStyle name="Hyperlink" xfId="18685" builtinId="8" hidden="1"/>
    <cellStyle name="Hyperlink" xfId="18687" builtinId="8" hidden="1"/>
    <cellStyle name="Hyperlink" xfId="18689" builtinId="8" hidden="1"/>
    <cellStyle name="Hyperlink" xfId="18691" builtinId="8" hidden="1"/>
    <cellStyle name="Hyperlink" xfId="18693" builtinId="8" hidden="1"/>
    <cellStyle name="Hyperlink" xfId="18695" builtinId="8" hidden="1"/>
    <cellStyle name="Hyperlink" xfId="18697" builtinId="8" hidden="1"/>
    <cellStyle name="Hyperlink" xfId="18699" builtinId="8" hidden="1"/>
    <cellStyle name="Hyperlink" xfId="18701" builtinId="8" hidden="1"/>
    <cellStyle name="Hyperlink" xfId="18703" builtinId="8" hidden="1"/>
    <cellStyle name="Hyperlink" xfId="18705" builtinId="8" hidden="1"/>
    <cellStyle name="Hyperlink" xfId="18707" builtinId="8" hidden="1"/>
    <cellStyle name="Hyperlink" xfId="18709" builtinId="8" hidden="1"/>
    <cellStyle name="Hyperlink" xfId="18711" builtinId="8" hidden="1"/>
    <cellStyle name="Hyperlink" xfId="18713" builtinId="8" hidden="1"/>
    <cellStyle name="Hyperlink" xfId="18715" builtinId="8" hidden="1"/>
    <cellStyle name="Hyperlink" xfId="18717" builtinId="8" hidden="1"/>
    <cellStyle name="Hyperlink" xfId="18719" builtinId="8" hidden="1"/>
    <cellStyle name="Hyperlink" xfId="18721" builtinId="8" hidden="1"/>
    <cellStyle name="Hyperlink" xfId="18723" builtinId="8" hidden="1"/>
    <cellStyle name="Hyperlink" xfId="18725" builtinId="8" hidden="1"/>
    <cellStyle name="Hyperlink" xfId="18727" builtinId="8" hidden="1"/>
    <cellStyle name="Hyperlink" xfId="18729" builtinId="8" hidden="1"/>
    <cellStyle name="Hyperlink" xfId="18731" builtinId="8" hidden="1"/>
    <cellStyle name="Hyperlink" xfId="18733" builtinId="8" hidden="1"/>
    <cellStyle name="Hyperlink" xfId="18735" builtinId="8" hidden="1"/>
    <cellStyle name="Hyperlink" xfId="18737" builtinId="8" hidden="1"/>
    <cellStyle name="Hyperlink" xfId="18739" builtinId="8" hidden="1"/>
    <cellStyle name="Hyperlink" xfId="18741" builtinId="8" hidden="1"/>
    <cellStyle name="Hyperlink" xfId="18743" builtinId="8" hidden="1"/>
    <cellStyle name="Hyperlink" xfId="18745" builtinId="8" hidden="1"/>
    <cellStyle name="Hyperlink" xfId="18747" builtinId="8" hidden="1"/>
    <cellStyle name="Hyperlink" xfId="18749" builtinId="8" hidden="1"/>
    <cellStyle name="Hyperlink" xfId="18751" builtinId="8" hidden="1"/>
    <cellStyle name="Hyperlink" xfId="18753" builtinId="8" hidden="1"/>
    <cellStyle name="Hyperlink" xfId="18755" builtinId="8" hidden="1"/>
    <cellStyle name="Hyperlink" xfId="18757" builtinId="8" hidden="1"/>
    <cellStyle name="Hyperlink" xfId="18759" builtinId="8" hidden="1"/>
    <cellStyle name="Hyperlink" xfId="18761" builtinId="8" hidden="1"/>
    <cellStyle name="Hyperlink" xfId="18763" builtinId="8" hidden="1"/>
    <cellStyle name="Hyperlink" xfId="18765" builtinId="8" hidden="1"/>
    <cellStyle name="Hyperlink" xfId="18767" builtinId="8" hidden="1"/>
    <cellStyle name="Hyperlink" xfId="18769" builtinId="8" hidden="1"/>
    <cellStyle name="Hyperlink" xfId="18771" builtinId="8" hidden="1"/>
    <cellStyle name="Hyperlink" xfId="18773" builtinId="8" hidden="1"/>
    <cellStyle name="Hyperlink" xfId="18775" builtinId="8" hidden="1"/>
    <cellStyle name="Hyperlink" xfId="18777" builtinId="8" hidden="1"/>
    <cellStyle name="Hyperlink" xfId="18779" builtinId="8" hidden="1"/>
    <cellStyle name="Hyperlink" xfId="18781" builtinId="8" hidden="1"/>
    <cellStyle name="Hyperlink" xfId="18783" builtinId="8" hidden="1"/>
    <cellStyle name="Hyperlink" xfId="18785" builtinId="8" hidden="1"/>
    <cellStyle name="Hyperlink" xfId="18787" builtinId="8" hidden="1"/>
    <cellStyle name="Hyperlink" xfId="18789" builtinId="8" hidden="1"/>
    <cellStyle name="Hyperlink" xfId="18791" builtinId="8" hidden="1"/>
    <cellStyle name="Hyperlink" xfId="18793" builtinId="8" hidden="1"/>
    <cellStyle name="Hyperlink" xfId="18795" builtinId="8" hidden="1"/>
    <cellStyle name="Hyperlink" xfId="18797" builtinId="8" hidden="1"/>
    <cellStyle name="Hyperlink" xfId="18799" builtinId="8" hidden="1"/>
    <cellStyle name="Hyperlink" xfId="18801" builtinId="8" hidden="1"/>
    <cellStyle name="Hyperlink" xfId="18803" builtinId="8" hidden="1"/>
    <cellStyle name="Hyperlink" xfId="18805" builtinId="8" hidden="1"/>
    <cellStyle name="Hyperlink" xfId="18807" builtinId="8" hidden="1"/>
    <cellStyle name="Hyperlink" xfId="18809" builtinId="8" hidden="1"/>
    <cellStyle name="Hyperlink" xfId="18811" builtinId="8" hidden="1"/>
    <cellStyle name="Hyperlink" xfId="18813" builtinId="8" hidden="1"/>
    <cellStyle name="Hyperlink" xfId="18815" builtinId="8" hidden="1"/>
    <cellStyle name="Hyperlink" xfId="18817" builtinId="8" hidden="1"/>
    <cellStyle name="Hyperlink" xfId="18819" builtinId="8" hidden="1"/>
    <cellStyle name="Hyperlink" xfId="18821" builtinId="8" hidden="1"/>
    <cellStyle name="Hyperlink" xfId="18823" builtinId="8" hidden="1"/>
    <cellStyle name="Hyperlink" xfId="18825" builtinId="8" hidden="1"/>
    <cellStyle name="Hyperlink" xfId="18827" builtinId="8" hidden="1"/>
    <cellStyle name="Hyperlink" xfId="18829" builtinId="8" hidden="1"/>
    <cellStyle name="Hyperlink" xfId="18831" builtinId="8" hidden="1"/>
    <cellStyle name="Hyperlink" xfId="18833" builtinId="8" hidden="1"/>
    <cellStyle name="Hyperlink" xfId="18835" builtinId="8" hidden="1"/>
    <cellStyle name="Hyperlink" xfId="18837" builtinId="8" hidden="1"/>
    <cellStyle name="Hyperlink" xfId="18839" builtinId="8" hidden="1"/>
    <cellStyle name="Hyperlink" xfId="18841" builtinId="8" hidden="1"/>
    <cellStyle name="Hyperlink" xfId="18843" builtinId="8" hidden="1"/>
    <cellStyle name="Hyperlink" xfId="18845" builtinId="8" hidden="1"/>
    <cellStyle name="Hyperlink" xfId="18847" builtinId="8" hidden="1"/>
    <cellStyle name="Hyperlink" xfId="18849" builtinId="8" hidden="1"/>
    <cellStyle name="Hyperlink" xfId="18851" builtinId="8" hidden="1"/>
    <cellStyle name="Hyperlink" xfId="18853" builtinId="8" hidden="1"/>
    <cellStyle name="Hyperlink" xfId="18855" builtinId="8" hidden="1"/>
    <cellStyle name="Hyperlink" xfId="18857" builtinId="8" hidden="1"/>
    <cellStyle name="Hyperlink" xfId="18859" builtinId="8" hidden="1"/>
    <cellStyle name="Hyperlink" xfId="18861" builtinId="8" hidden="1"/>
    <cellStyle name="Hyperlink" xfId="18863" builtinId="8" hidden="1"/>
    <cellStyle name="Hyperlink" xfId="18865" builtinId="8" hidden="1"/>
    <cellStyle name="Hyperlink" xfId="18867" builtinId="8" hidden="1"/>
    <cellStyle name="Hyperlink" xfId="18869" builtinId="8" hidden="1"/>
    <cellStyle name="Hyperlink" xfId="18871" builtinId="8" hidden="1"/>
    <cellStyle name="Hyperlink" xfId="18873" builtinId="8" hidden="1"/>
    <cellStyle name="Hyperlink" xfId="18875" builtinId="8" hidden="1"/>
    <cellStyle name="Hyperlink" xfId="18877" builtinId="8" hidden="1"/>
    <cellStyle name="Hyperlink" xfId="18879" builtinId="8" hidden="1"/>
    <cellStyle name="Hyperlink" xfId="18881" builtinId="8" hidden="1"/>
    <cellStyle name="Hyperlink" xfId="18883" builtinId="8" hidden="1"/>
    <cellStyle name="Hyperlink" xfId="18885" builtinId="8" hidden="1"/>
    <cellStyle name="Hyperlink" xfId="18887" builtinId="8" hidden="1"/>
    <cellStyle name="Hyperlink" xfId="18889" builtinId="8" hidden="1"/>
    <cellStyle name="Hyperlink" xfId="18891" builtinId="8" hidden="1"/>
    <cellStyle name="Hyperlink" xfId="18893" builtinId="8" hidden="1"/>
    <cellStyle name="Hyperlink" xfId="18895" builtinId="8" hidden="1"/>
    <cellStyle name="Hyperlink" xfId="18897" builtinId="8" hidden="1"/>
    <cellStyle name="Hyperlink" xfId="18899" builtinId="8" hidden="1"/>
    <cellStyle name="Hyperlink" xfId="18901" builtinId="8" hidden="1"/>
    <cellStyle name="Hyperlink" xfId="18903" builtinId="8" hidden="1"/>
    <cellStyle name="Hyperlink" xfId="18905" builtinId="8" hidden="1"/>
    <cellStyle name="Hyperlink" xfId="18907" builtinId="8" hidden="1"/>
    <cellStyle name="Hyperlink" xfId="18909" builtinId="8" hidden="1"/>
    <cellStyle name="Hyperlink" xfId="18911" builtinId="8" hidden="1"/>
    <cellStyle name="Hyperlink" xfId="18913" builtinId="8" hidden="1"/>
    <cellStyle name="Hyperlink" xfId="18915" builtinId="8" hidden="1"/>
    <cellStyle name="Hyperlink" xfId="18917" builtinId="8" hidden="1"/>
    <cellStyle name="Hyperlink" xfId="18919" builtinId="8" hidden="1"/>
    <cellStyle name="Hyperlink" xfId="18921" builtinId="8" hidden="1"/>
    <cellStyle name="Hyperlink" xfId="18923" builtinId="8" hidden="1"/>
    <cellStyle name="Hyperlink" xfId="18925" builtinId="8" hidden="1"/>
    <cellStyle name="Hyperlink" xfId="18927" builtinId="8" hidden="1"/>
    <cellStyle name="Hyperlink" xfId="18929" builtinId="8" hidden="1"/>
    <cellStyle name="Hyperlink" xfId="18931" builtinId="8" hidden="1"/>
    <cellStyle name="Hyperlink" xfId="18933" builtinId="8" hidden="1"/>
    <cellStyle name="Hyperlink" xfId="18935" builtinId="8" hidden="1"/>
    <cellStyle name="Hyperlink" xfId="18937" builtinId="8" hidden="1"/>
    <cellStyle name="Hyperlink" xfId="18939" builtinId="8" hidden="1"/>
    <cellStyle name="Hyperlink" xfId="18941" builtinId="8" hidden="1"/>
    <cellStyle name="Hyperlink" xfId="18943" builtinId="8" hidden="1"/>
    <cellStyle name="Hyperlink" xfId="18945" builtinId="8" hidden="1"/>
    <cellStyle name="Hyperlink" xfId="18947" builtinId="8" hidden="1"/>
    <cellStyle name="Hyperlink" xfId="18949" builtinId="8" hidden="1"/>
    <cellStyle name="Hyperlink" xfId="18951" builtinId="8" hidden="1"/>
    <cellStyle name="Hyperlink" xfId="18953" builtinId="8" hidden="1"/>
    <cellStyle name="Hyperlink" xfId="18955" builtinId="8" hidden="1"/>
    <cellStyle name="Hyperlink" xfId="18957" builtinId="8" hidden="1"/>
    <cellStyle name="Hyperlink" xfId="18959" builtinId="8" hidden="1"/>
    <cellStyle name="Hyperlink" xfId="18961" builtinId="8" hidden="1"/>
    <cellStyle name="Hyperlink" xfId="18963" builtinId="8" hidden="1"/>
    <cellStyle name="Hyperlink" xfId="18965" builtinId="8" hidden="1"/>
    <cellStyle name="Hyperlink" xfId="18967" builtinId="8" hidden="1"/>
    <cellStyle name="Hyperlink" xfId="18969" builtinId="8" hidden="1"/>
    <cellStyle name="Hyperlink" xfId="18971" builtinId="8" hidden="1"/>
    <cellStyle name="Hyperlink" xfId="18973" builtinId="8" hidden="1"/>
    <cellStyle name="Hyperlink" xfId="18975" builtinId="8" hidden="1"/>
    <cellStyle name="Hyperlink" xfId="18977" builtinId="8" hidden="1"/>
    <cellStyle name="Hyperlink" xfId="18979" builtinId="8" hidden="1"/>
    <cellStyle name="Hyperlink" xfId="18981" builtinId="8" hidden="1"/>
    <cellStyle name="Hyperlink" xfId="18983" builtinId="8" hidden="1"/>
    <cellStyle name="Hyperlink" xfId="18985" builtinId="8" hidden="1"/>
    <cellStyle name="Hyperlink" xfId="18987" builtinId="8" hidden="1"/>
    <cellStyle name="Hyperlink" xfId="18989" builtinId="8" hidden="1"/>
    <cellStyle name="Hyperlink" xfId="18991" builtinId="8" hidden="1"/>
    <cellStyle name="Hyperlink" xfId="18993" builtinId="8" hidden="1"/>
    <cellStyle name="Hyperlink" xfId="18995" builtinId="8" hidden="1"/>
    <cellStyle name="Hyperlink" xfId="18997" builtinId="8" hidden="1"/>
    <cellStyle name="Hyperlink" xfId="18999" builtinId="8" hidden="1"/>
    <cellStyle name="Hyperlink" xfId="19001" builtinId="8" hidden="1"/>
    <cellStyle name="Hyperlink" xfId="19003" builtinId="8" hidden="1"/>
    <cellStyle name="Hyperlink" xfId="19005" builtinId="8" hidden="1"/>
    <cellStyle name="Hyperlink" xfId="19007" builtinId="8" hidden="1"/>
    <cellStyle name="Hyperlink" xfId="19009" builtinId="8" hidden="1"/>
    <cellStyle name="Hyperlink" xfId="19011" builtinId="8" hidden="1"/>
    <cellStyle name="Hyperlink" xfId="19013" builtinId="8" hidden="1"/>
    <cellStyle name="Hyperlink" xfId="19015" builtinId="8" hidden="1"/>
    <cellStyle name="Hyperlink" xfId="19017" builtinId="8" hidden="1"/>
    <cellStyle name="Hyperlink" xfId="19019" builtinId="8" hidden="1"/>
    <cellStyle name="Hyperlink" xfId="19021" builtinId="8" hidden="1"/>
    <cellStyle name="Hyperlink" xfId="19023" builtinId="8" hidden="1"/>
    <cellStyle name="Hyperlink" xfId="19025" builtinId="8" hidden="1"/>
    <cellStyle name="Hyperlink" xfId="19027" builtinId="8" hidden="1"/>
    <cellStyle name="Hyperlink" xfId="19029" builtinId="8" hidden="1"/>
    <cellStyle name="Hyperlink" xfId="19031" builtinId="8" hidden="1"/>
    <cellStyle name="Hyperlink" xfId="19033" builtinId="8" hidden="1"/>
    <cellStyle name="Hyperlink" xfId="19035" builtinId="8" hidden="1"/>
    <cellStyle name="Hyperlink" xfId="19037" builtinId="8" hidden="1"/>
    <cellStyle name="Hyperlink" xfId="19039" builtinId="8" hidden="1"/>
    <cellStyle name="Hyperlink" xfId="19041" builtinId="8" hidden="1"/>
    <cellStyle name="Hyperlink" xfId="19043" builtinId="8" hidden="1"/>
    <cellStyle name="Hyperlink" xfId="19045" builtinId="8" hidden="1"/>
    <cellStyle name="Hyperlink" xfId="19047" builtinId="8" hidden="1"/>
    <cellStyle name="Hyperlink" xfId="19049" builtinId="8" hidden="1"/>
    <cellStyle name="Hyperlink" xfId="19051" builtinId="8" hidden="1"/>
    <cellStyle name="Hyperlink" xfId="19053" builtinId="8" hidden="1"/>
    <cellStyle name="Hyperlink" xfId="19055" builtinId="8" hidden="1"/>
    <cellStyle name="Hyperlink" xfId="19057" builtinId="8" hidden="1"/>
    <cellStyle name="Hyperlink" xfId="19059" builtinId="8" hidden="1"/>
    <cellStyle name="Hyperlink" xfId="19061" builtinId="8" hidden="1"/>
    <cellStyle name="Hyperlink" xfId="19063" builtinId="8" hidden="1"/>
    <cellStyle name="Hyperlink" xfId="19065" builtinId="8" hidden="1"/>
    <cellStyle name="Hyperlink" xfId="19067" builtinId="8" hidden="1"/>
    <cellStyle name="Hyperlink" xfId="19069" builtinId="8" hidden="1"/>
    <cellStyle name="Hyperlink" xfId="19071" builtinId="8" hidden="1"/>
    <cellStyle name="Hyperlink" xfId="19073" builtinId="8" hidden="1"/>
    <cellStyle name="Hyperlink" xfId="19075" builtinId="8" hidden="1"/>
    <cellStyle name="Hyperlink" xfId="19077" builtinId="8" hidden="1"/>
    <cellStyle name="Hyperlink" xfId="19079" builtinId="8" hidden="1"/>
    <cellStyle name="Hyperlink" xfId="19081" builtinId="8" hidden="1"/>
    <cellStyle name="Hyperlink" xfId="19083" builtinId="8" hidden="1"/>
    <cellStyle name="Hyperlink" xfId="19085" builtinId="8" hidden="1"/>
    <cellStyle name="Hyperlink" xfId="19087" builtinId="8" hidden="1"/>
    <cellStyle name="Hyperlink" xfId="19089" builtinId="8" hidden="1"/>
    <cellStyle name="Hyperlink" xfId="19091" builtinId="8" hidden="1"/>
    <cellStyle name="Hyperlink" xfId="19093" builtinId="8" hidden="1"/>
    <cellStyle name="Hyperlink" xfId="19095" builtinId="8" hidden="1"/>
    <cellStyle name="Hyperlink" xfId="19097" builtinId="8" hidden="1"/>
    <cellStyle name="Hyperlink" xfId="19099" builtinId="8" hidden="1"/>
    <cellStyle name="Hyperlink" xfId="19101" builtinId="8" hidden="1"/>
    <cellStyle name="Hyperlink" xfId="19103" builtinId="8" hidden="1"/>
    <cellStyle name="Hyperlink" xfId="19105" builtinId="8" hidden="1"/>
    <cellStyle name="Hyperlink" xfId="19107" builtinId="8" hidden="1"/>
    <cellStyle name="Hyperlink" xfId="19109" builtinId="8" hidden="1"/>
    <cellStyle name="Hyperlink" xfId="19111" builtinId="8" hidden="1"/>
    <cellStyle name="Hyperlink" xfId="19113" builtinId="8" hidden="1"/>
    <cellStyle name="Hyperlink" xfId="19115" builtinId="8" hidden="1"/>
    <cellStyle name="Hyperlink" xfId="19117" builtinId="8" hidden="1"/>
    <cellStyle name="Hyperlink" xfId="19119" builtinId="8" hidden="1"/>
    <cellStyle name="Hyperlink" xfId="19121" builtinId="8" hidden="1"/>
    <cellStyle name="Hyperlink" xfId="19123" builtinId="8" hidden="1"/>
    <cellStyle name="Hyperlink" xfId="19125" builtinId="8" hidden="1"/>
    <cellStyle name="Hyperlink" xfId="19127" builtinId="8" hidden="1"/>
    <cellStyle name="Hyperlink" xfId="19129" builtinId="8" hidden="1"/>
    <cellStyle name="Hyperlink" xfId="19131" builtinId="8" hidden="1"/>
    <cellStyle name="Hyperlink" xfId="19133" builtinId="8" hidden="1"/>
    <cellStyle name="Hyperlink" xfId="19135" builtinId="8" hidden="1"/>
    <cellStyle name="Hyperlink" xfId="19137" builtinId="8" hidden="1"/>
    <cellStyle name="Hyperlink" xfId="19139" builtinId="8" hidden="1"/>
    <cellStyle name="Hyperlink" xfId="19141" builtinId="8" hidden="1"/>
    <cellStyle name="Hyperlink" xfId="19143" builtinId="8" hidden="1"/>
    <cellStyle name="Hyperlink" xfId="19145" builtinId="8" hidden="1"/>
    <cellStyle name="Hyperlink" xfId="19147" builtinId="8" hidden="1"/>
    <cellStyle name="Hyperlink" xfId="19149" builtinId="8" hidden="1"/>
    <cellStyle name="Hyperlink" xfId="19151" builtinId="8" hidden="1"/>
    <cellStyle name="Hyperlink" xfId="19153" builtinId="8" hidden="1"/>
    <cellStyle name="Hyperlink" xfId="19155" builtinId="8" hidden="1"/>
    <cellStyle name="Hyperlink" xfId="19157" builtinId="8" hidden="1"/>
    <cellStyle name="Hyperlink" xfId="19159" builtinId="8" hidden="1"/>
    <cellStyle name="Hyperlink" xfId="19161" builtinId="8" hidden="1"/>
    <cellStyle name="Hyperlink" xfId="19163" builtinId="8" hidden="1"/>
    <cellStyle name="Hyperlink" xfId="19165" builtinId="8" hidden="1"/>
    <cellStyle name="Hyperlink" xfId="19167" builtinId="8" hidden="1"/>
    <cellStyle name="Hyperlink" xfId="19169" builtinId="8" hidden="1"/>
    <cellStyle name="Hyperlink" xfId="19171" builtinId="8" hidden="1"/>
    <cellStyle name="Hyperlink" xfId="19173" builtinId="8" hidden="1"/>
    <cellStyle name="Hyperlink" xfId="19175" builtinId="8" hidden="1"/>
    <cellStyle name="Hyperlink" xfId="19177" builtinId="8" hidden="1"/>
    <cellStyle name="Hyperlink" xfId="19179" builtinId="8" hidden="1"/>
    <cellStyle name="Hyperlink" xfId="19181" builtinId="8" hidden="1"/>
    <cellStyle name="Hyperlink" xfId="19183" builtinId="8" hidden="1"/>
    <cellStyle name="Hyperlink" xfId="19185" builtinId="8" hidden="1"/>
    <cellStyle name="Hyperlink" xfId="19187" builtinId="8" hidden="1"/>
    <cellStyle name="Hyperlink" xfId="19189" builtinId="8" hidden="1"/>
    <cellStyle name="Hyperlink" xfId="19191" builtinId="8" hidden="1"/>
    <cellStyle name="Hyperlink" xfId="19193" builtinId="8" hidden="1"/>
    <cellStyle name="Hyperlink" xfId="19195" builtinId="8" hidden="1"/>
    <cellStyle name="Hyperlink" xfId="19197" builtinId="8" hidden="1"/>
    <cellStyle name="Hyperlink" xfId="19199" builtinId="8" hidden="1"/>
    <cellStyle name="Hyperlink" xfId="19201" builtinId="8" hidden="1"/>
    <cellStyle name="Hyperlink" xfId="19203" builtinId="8" hidden="1"/>
    <cellStyle name="Hyperlink" xfId="19205" builtinId="8" hidden="1"/>
    <cellStyle name="Hyperlink" xfId="19207" builtinId="8" hidden="1"/>
    <cellStyle name="Hyperlink" xfId="19209" builtinId="8" hidden="1"/>
    <cellStyle name="Hyperlink" xfId="19211" builtinId="8" hidden="1"/>
    <cellStyle name="Hyperlink" xfId="19213" builtinId="8" hidden="1"/>
    <cellStyle name="Hyperlink" xfId="19215" builtinId="8" hidden="1"/>
    <cellStyle name="Hyperlink" xfId="19217" builtinId="8" hidden="1"/>
    <cellStyle name="Hyperlink" xfId="19219" builtinId="8" hidden="1"/>
    <cellStyle name="Hyperlink" xfId="19221" builtinId="8" hidden="1"/>
    <cellStyle name="Hyperlink" xfId="19223" builtinId="8" hidden="1"/>
    <cellStyle name="Hyperlink" xfId="19225" builtinId="8" hidden="1"/>
    <cellStyle name="Hyperlink" xfId="19227" builtinId="8" hidden="1"/>
    <cellStyle name="Hyperlink" xfId="19229" builtinId="8" hidden="1"/>
    <cellStyle name="Hyperlink" xfId="19231" builtinId="8" hidden="1"/>
    <cellStyle name="Hyperlink" xfId="19233" builtinId="8" hidden="1"/>
    <cellStyle name="Hyperlink" xfId="19235" builtinId="8" hidden="1"/>
    <cellStyle name="Hyperlink" xfId="19237" builtinId="8" hidden="1"/>
    <cellStyle name="Hyperlink" xfId="19239" builtinId="8" hidden="1"/>
    <cellStyle name="Hyperlink" xfId="19241" builtinId="8" hidden="1"/>
    <cellStyle name="Hyperlink" xfId="19243" builtinId="8" hidden="1"/>
    <cellStyle name="Hyperlink" xfId="19245" builtinId="8" hidden="1"/>
    <cellStyle name="Hyperlink" xfId="19247" builtinId="8" hidden="1"/>
    <cellStyle name="Hyperlink" xfId="19249" builtinId="8" hidden="1"/>
    <cellStyle name="Hyperlink" xfId="19251" builtinId="8" hidden="1"/>
    <cellStyle name="Hyperlink" xfId="19253" builtinId="8" hidden="1"/>
    <cellStyle name="Hyperlink" xfId="19255" builtinId="8" hidden="1"/>
    <cellStyle name="Hyperlink" xfId="19257" builtinId="8" hidden="1"/>
    <cellStyle name="Hyperlink" xfId="19259" builtinId="8" hidden="1"/>
    <cellStyle name="Hyperlink" xfId="19261" builtinId="8" hidden="1"/>
    <cellStyle name="Hyperlink" xfId="19263" builtinId="8" hidden="1"/>
    <cellStyle name="Hyperlink" xfId="19265" builtinId="8" hidden="1"/>
    <cellStyle name="Hyperlink" xfId="19267" builtinId="8" hidden="1"/>
    <cellStyle name="Hyperlink" xfId="19269" builtinId="8" hidden="1"/>
    <cellStyle name="Hyperlink" xfId="19271" builtinId="8" hidden="1"/>
    <cellStyle name="Hyperlink" xfId="19273" builtinId="8" hidden="1"/>
    <cellStyle name="Hyperlink" xfId="19275" builtinId="8" hidden="1"/>
    <cellStyle name="Hyperlink" xfId="19277" builtinId="8" hidden="1"/>
    <cellStyle name="Hyperlink" xfId="19279" builtinId="8" hidden="1"/>
    <cellStyle name="Hyperlink" xfId="19281" builtinId="8" hidden="1"/>
    <cellStyle name="Hyperlink" xfId="19283" builtinId="8" hidden="1"/>
    <cellStyle name="Hyperlink" xfId="19285" builtinId="8" hidden="1"/>
    <cellStyle name="Hyperlink" xfId="19287" builtinId="8" hidden="1"/>
    <cellStyle name="Hyperlink" xfId="19289" builtinId="8" hidden="1"/>
    <cellStyle name="Hyperlink" xfId="19291" builtinId="8" hidden="1"/>
    <cellStyle name="Hyperlink" xfId="19293" builtinId="8" hidden="1"/>
    <cellStyle name="Hyperlink" xfId="19295" builtinId="8" hidden="1"/>
    <cellStyle name="Hyperlink" xfId="19297" builtinId="8" hidden="1"/>
    <cellStyle name="Hyperlink" xfId="19299" builtinId="8" hidden="1"/>
    <cellStyle name="Hyperlink" xfId="19301" builtinId="8" hidden="1"/>
    <cellStyle name="Hyperlink" xfId="19303" builtinId="8" hidden="1"/>
    <cellStyle name="Hyperlink" xfId="19305" builtinId="8" hidden="1"/>
    <cellStyle name="Hyperlink" xfId="19307" builtinId="8" hidden="1"/>
    <cellStyle name="Hyperlink" xfId="19309" builtinId="8" hidden="1"/>
    <cellStyle name="Hyperlink" xfId="19311" builtinId="8" hidden="1"/>
    <cellStyle name="Hyperlink" xfId="19313" builtinId="8" hidden="1"/>
    <cellStyle name="Hyperlink" xfId="19315" builtinId="8" hidden="1"/>
    <cellStyle name="Hyperlink" xfId="19317" builtinId="8" hidden="1"/>
    <cellStyle name="Hyperlink" xfId="19319" builtinId="8" hidden="1"/>
    <cellStyle name="Hyperlink" xfId="19321" builtinId="8" hidden="1"/>
    <cellStyle name="Hyperlink" xfId="19323" builtinId="8" hidden="1"/>
    <cellStyle name="Hyperlink" xfId="19325" builtinId="8" hidden="1"/>
    <cellStyle name="Hyperlink" xfId="19327" builtinId="8" hidden="1"/>
    <cellStyle name="Hyperlink" xfId="19329" builtinId="8" hidden="1"/>
    <cellStyle name="Hyperlink" xfId="19331" builtinId="8" hidden="1"/>
    <cellStyle name="Hyperlink" xfId="19333" builtinId="8" hidden="1"/>
    <cellStyle name="Hyperlink" xfId="19335" builtinId="8" hidden="1"/>
    <cellStyle name="Hyperlink" xfId="19337" builtinId="8" hidden="1"/>
    <cellStyle name="Hyperlink" xfId="19339" builtinId="8" hidden="1"/>
    <cellStyle name="Hyperlink" xfId="19341" builtinId="8" hidden="1"/>
    <cellStyle name="Hyperlink" xfId="19343" builtinId="8" hidden="1"/>
    <cellStyle name="Hyperlink" xfId="19345" builtinId="8" hidden="1"/>
    <cellStyle name="Hyperlink" xfId="19347" builtinId="8" hidden="1"/>
    <cellStyle name="Hyperlink" xfId="19349" builtinId="8" hidden="1"/>
    <cellStyle name="Hyperlink" xfId="19351" builtinId="8" hidden="1"/>
    <cellStyle name="Hyperlink" xfId="19353" builtinId="8" hidden="1"/>
    <cellStyle name="Hyperlink" xfId="19355" builtinId="8" hidden="1"/>
    <cellStyle name="Hyperlink" xfId="19357" builtinId="8" hidden="1"/>
    <cellStyle name="Hyperlink" xfId="19359" builtinId="8" hidden="1"/>
    <cellStyle name="Hyperlink" xfId="19361" builtinId="8" hidden="1"/>
    <cellStyle name="Hyperlink" xfId="19363" builtinId="8" hidden="1"/>
    <cellStyle name="Hyperlink" xfId="19365" builtinId="8" hidden="1"/>
    <cellStyle name="Hyperlink" xfId="19367" builtinId="8" hidden="1"/>
    <cellStyle name="Hyperlink" xfId="19369" builtinId="8" hidden="1"/>
    <cellStyle name="Hyperlink" xfId="19371" builtinId="8" hidden="1"/>
    <cellStyle name="Hyperlink" xfId="19373" builtinId="8" hidden="1"/>
    <cellStyle name="Hyperlink" xfId="19375" builtinId="8" hidden="1"/>
    <cellStyle name="Hyperlink" xfId="19377" builtinId="8" hidden="1"/>
    <cellStyle name="Hyperlink" xfId="19379" builtinId="8" hidden="1"/>
    <cellStyle name="Hyperlink" xfId="19381" builtinId="8" hidden="1"/>
    <cellStyle name="Hyperlink" xfId="19383" builtinId="8" hidden="1"/>
    <cellStyle name="Hyperlink" xfId="19385" builtinId="8" hidden="1"/>
    <cellStyle name="Hyperlink" xfId="19387" builtinId="8" hidden="1"/>
    <cellStyle name="Hyperlink" xfId="19389" builtinId="8" hidden="1"/>
    <cellStyle name="Hyperlink" xfId="19391" builtinId="8" hidden="1"/>
    <cellStyle name="Hyperlink" xfId="19393" builtinId="8" hidden="1"/>
    <cellStyle name="Hyperlink" xfId="19395" builtinId="8" hidden="1"/>
    <cellStyle name="Hyperlink" xfId="19397" builtinId="8" hidden="1"/>
    <cellStyle name="Hyperlink" xfId="19399" builtinId="8" hidden="1"/>
    <cellStyle name="Hyperlink" xfId="19401" builtinId="8" hidden="1"/>
    <cellStyle name="Hyperlink" xfId="19403" builtinId="8" hidden="1"/>
    <cellStyle name="Hyperlink" xfId="19405" builtinId="8" hidden="1"/>
    <cellStyle name="Hyperlink" xfId="19407" builtinId="8" hidden="1"/>
    <cellStyle name="Hyperlink" xfId="19409" builtinId="8" hidden="1"/>
    <cellStyle name="Hyperlink" xfId="19411" builtinId="8" hidden="1"/>
    <cellStyle name="Hyperlink" xfId="19413" builtinId="8" hidden="1"/>
    <cellStyle name="Hyperlink" xfId="19415" builtinId="8" hidden="1"/>
    <cellStyle name="Hyperlink" xfId="19417" builtinId="8" hidden="1"/>
    <cellStyle name="Hyperlink" xfId="19419" builtinId="8" hidden="1"/>
    <cellStyle name="Hyperlink" xfId="19421" builtinId="8" hidden="1"/>
    <cellStyle name="Hyperlink" xfId="19423" builtinId="8" hidden="1"/>
    <cellStyle name="Hyperlink" xfId="19425" builtinId="8" hidden="1"/>
    <cellStyle name="Hyperlink" xfId="19427" builtinId="8" hidden="1"/>
    <cellStyle name="Hyperlink" xfId="19429" builtinId="8" hidden="1"/>
    <cellStyle name="Hyperlink" xfId="19431" builtinId="8" hidden="1"/>
    <cellStyle name="Hyperlink" xfId="19433" builtinId="8" hidden="1"/>
    <cellStyle name="Hyperlink" xfId="19435" builtinId="8" hidden="1"/>
    <cellStyle name="Hyperlink" xfId="19437" builtinId="8" hidden="1"/>
    <cellStyle name="Hyperlink" xfId="19439" builtinId="8" hidden="1"/>
    <cellStyle name="Hyperlink" xfId="19441" builtinId="8" hidden="1"/>
    <cellStyle name="Hyperlink" xfId="19443" builtinId="8" hidden="1"/>
    <cellStyle name="Hyperlink" xfId="19445" builtinId="8" hidden="1"/>
    <cellStyle name="Hyperlink" xfId="19447" builtinId="8" hidden="1"/>
    <cellStyle name="Hyperlink" xfId="19449" builtinId="8" hidden="1"/>
    <cellStyle name="Hyperlink" xfId="19451" builtinId="8" hidden="1"/>
    <cellStyle name="Hyperlink" xfId="19453" builtinId="8" hidden="1"/>
    <cellStyle name="Hyperlink" xfId="19455" builtinId="8" hidden="1"/>
    <cellStyle name="Hyperlink" xfId="19457" builtinId="8" hidden="1"/>
    <cellStyle name="Hyperlink" xfId="19459" builtinId="8" hidden="1"/>
    <cellStyle name="Hyperlink" xfId="19461" builtinId="8" hidden="1"/>
    <cellStyle name="Hyperlink" xfId="19463" builtinId="8" hidden="1"/>
    <cellStyle name="Hyperlink" xfId="19465" builtinId="8" hidden="1"/>
    <cellStyle name="Hyperlink" xfId="19467" builtinId="8" hidden="1"/>
    <cellStyle name="Hyperlink" xfId="19469" builtinId="8" hidden="1"/>
    <cellStyle name="Hyperlink" xfId="19471" builtinId="8" hidden="1"/>
    <cellStyle name="Hyperlink" xfId="19473" builtinId="8" hidden="1"/>
    <cellStyle name="Hyperlink" xfId="19475" builtinId="8" hidden="1"/>
    <cellStyle name="Hyperlink" xfId="19477" builtinId="8" hidden="1"/>
    <cellStyle name="Hyperlink" xfId="19479" builtinId="8" hidden="1"/>
    <cellStyle name="Hyperlink" xfId="19481" builtinId="8" hidden="1"/>
    <cellStyle name="Hyperlink" xfId="19483" builtinId="8" hidden="1"/>
    <cellStyle name="Hyperlink" xfId="18434" builtinId="8" hidden="1"/>
    <cellStyle name="Hyperlink" xfId="18326" builtinId="8" hidden="1"/>
    <cellStyle name="Hyperlink" xfId="19649" builtinId="8" hidden="1"/>
    <cellStyle name="Hyperlink" xfId="19651" builtinId="8" hidden="1"/>
    <cellStyle name="Hyperlink" xfId="19653" builtinId="8" hidden="1"/>
    <cellStyle name="Hyperlink" xfId="19655" builtinId="8" hidden="1"/>
    <cellStyle name="Hyperlink" xfId="19657" builtinId="8" hidden="1"/>
    <cellStyle name="Hyperlink" xfId="19659" builtinId="8" hidden="1"/>
    <cellStyle name="Hyperlink" xfId="19661" builtinId="8" hidden="1"/>
    <cellStyle name="Hyperlink" xfId="19663" builtinId="8" hidden="1"/>
    <cellStyle name="Hyperlink" xfId="19665" builtinId="8" hidden="1"/>
    <cellStyle name="Hyperlink" xfId="19667" builtinId="8" hidden="1"/>
    <cellStyle name="Hyperlink" xfId="19669" builtinId="8" hidden="1"/>
    <cellStyle name="Hyperlink" xfId="19671" builtinId="8" hidden="1"/>
    <cellStyle name="Hyperlink" xfId="19673" builtinId="8" hidden="1"/>
    <cellStyle name="Hyperlink" xfId="19675" builtinId="8" hidden="1"/>
    <cellStyle name="Hyperlink" xfId="19677" builtinId="8" hidden="1"/>
    <cellStyle name="Hyperlink" xfId="19679" builtinId="8" hidden="1"/>
    <cellStyle name="Hyperlink" xfId="19681" builtinId="8" hidden="1"/>
    <cellStyle name="Hyperlink" xfId="19683" builtinId="8" hidden="1"/>
    <cellStyle name="Hyperlink" xfId="19685" builtinId="8" hidden="1"/>
    <cellStyle name="Hyperlink" xfId="19687" builtinId="8" hidden="1"/>
    <cellStyle name="Hyperlink" xfId="19689" builtinId="8" hidden="1"/>
    <cellStyle name="Hyperlink" xfId="19691" builtinId="8" hidden="1"/>
    <cellStyle name="Hyperlink" xfId="19693" builtinId="8" hidden="1"/>
    <cellStyle name="Hyperlink" xfId="19695" builtinId="8" hidden="1"/>
    <cellStyle name="Hyperlink" xfId="19697" builtinId="8" hidden="1"/>
    <cellStyle name="Hyperlink" xfId="19699" builtinId="8" hidden="1"/>
    <cellStyle name="Hyperlink" xfId="19701" builtinId="8" hidden="1"/>
    <cellStyle name="Hyperlink" xfId="19703" builtinId="8" hidden="1"/>
    <cellStyle name="Hyperlink" xfId="19705" builtinId="8" hidden="1"/>
    <cellStyle name="Hyperlink" xfId="19707" builtinId="8" hidden="1"/>
    <cellStyle name="Hyperlink" xfId="19709" builtinId="8" hidden="1"/>
    <cellStyle name="Hyperlink" xfId="19711" builtinId="8" hidden="1"/>
    <cellStyle name="Hyperlink" xfId="19713" builtinId="8" hidden="1"/>
    <cellStyle name="Hyperlink" xfId="19715" builtinId="8" hidden="1"/>
    <cellStyle name="Hyperlink" xfId="19717" builtinId="8" hidden="1"/>
    <cellStyle name="Hyperlink" xfId="19719" builtinId="8" hidden="1"/>
    <cellStyle name="Hyperlink" xfId="19721" builtinId="8" hidden="1"/>
    <cellStyle name="Hyperlink" xfId="19723" builtinId="8" hidden="1"/>
    <cellStyle name="Hyperlink" xfId="19725" builtinId="8" hidden="1"/>
    <cellStyle name="Hyperlink" xfId="19727" builtinId="8" hidden="1"/>
    <cellStyle name="Hyperlink" xfId="19729" builtinId="8" hidden="1"/>
    <cellStyle name="Hyperlink" xfId="19731" builtinId="8" hidden="1"/>
    <cellStyle name="Hyperlink" xfId="19733" builtinId="8" hidden="1"/>
    <cellStyle name="Hyperlink" xfId="19735" builtinId="8" hidden="1"/>
    <cellStyle name="Hyperlink" xfId="19737" builtinId="8" hidden="1"/>
    <cellStyle name="Hyperlink" xfId="19739" builtinId="8" hidden="1"/>
    <cellStyle name="Hyperlink" xfId="19741" builtinId="8" hidden="1"/>
    <cellStyle name="Hyperlink" xfId="19743" builtinId="8" hidden="1"/>
    <cellStyle name="Hyperlink" xfId="19745" builtinId="8" hidden="1"/>
    <cellStyle name="Hyperlink" xfId="19747" builtinId="8" hidden="1"/>
    <cellStyle name="Hyperlink" xfId="19749" builtinId="8" hidden="1"/>
    <cellStyle name="Hyperlink" xfId="19751" builtinId="8" hidden="1"/>
    <cellStyle name="Hyperlink" xfId="19753" builtinId="8" hidden="1"/>
    <cellStyle name="Hyperlink" xfId="19755" builtinId="8" hidden="1"/>
    <cellStyle name="Hyperlink" xfId="19757" builtinId="8" hidden="1"/>
    <cellStyle name="Hyperlink" xfId="19759" builtinId="8" hidden="1"/>
    <cellStyle name="Hyperlink" xfId="19761" builtinId="8" hidden="1"/>
    <cellStyle name="Hyperlink" xfId="19763" builtinId="8" hidden="1"/>
    <cellStyle name="Hyperlink" xfId="19765" builtinId="8" hidden="1"/>
    <cellStyle name="Hyperlink" xfId="19767" builtinId="8" hidden="1"/>
    <cellStyle name="Hyperlink" xfId="19769" builtinId="8" hidden="1"/>
    <cellStyle name="Hyperlink" xfId="19771" builtinId="8" hidden="1"/>
    <cellStyle name="Hyperlink" xfId="19773" builtinId="8" hidden="1"/>
    <cellStyle name="Hyperlink" xfId="19775" builtinId="8" hidden="1"/>
    <cellStyle name="Hyperlink" xfId="19777" builtinId="8" hidden="1"/>
    <cellStyle name="Hyperlink" xfId="19779" builtinId="8" hidden="1"/>
    <cellStyle name="Hyperlink" xfId="19781" builtinId="8" hidden="1"/>
    <cellStyle name="Hyperlink" xfId="19783" builtinId="8" hidden="1"/>
    <cellStyle name="Hyperlink" xfId="19785" builtinId="8" hidden="1"/>
    <cellStyle name="Hyperlink" xfId="19787" builtinId="8" hidden="1"/>
    <cellStyle name="Hyperlink" xfId="19789" builtinId="8" hidden="1"/>
    <cellStyle name="Hyperlink" xfId="19791" builtinId="8" hidden="1"/>
    <cellStyle name="Hyperlink" xfId="19793" builtinId="8" hidden="1"/>
    <cellStyle name="Hyperlink" xfId="19795" builtinId="8" hidden="1"/>
    <cellStyle name="Hyperlink" xfId="19797" builtinId="8" hidden="1"/>
    <cellStyle name="Hyperlink" xfId="19799" builtinId="8" hidden="1"/>
    <cellStyle name="Hyperlink" xfId="19801" builtinId="8" hidden="1"/>
    <cellStyle name="Hyperlink" xfId="19803" builtinId="8" hidden="1"/>
    <cellStyle name="Hyperlink" xfId="19805" builtinId="8" hidden="1"/>
    <cellStyle name="Hyperlink" xfId="19807" builtinId="8" hidden="1"/>
    <cellStyle name="Hyperlink" xfId="19809" builtinId="8" hidden="1"/>
    <cellStyle name="Hyperlink" xfId="19811" builtinId="8" hidden="1"/>
    <cellStyle name="Hyperlink" xfId="19813" builtinId="8" hidden="1"/>
    <cellStyle name="Hyperlink" xfId="19815" builtinId="8" hidden="1"/>
    <cellStyle name="Hyperlink" xfId="19817" builtinId="8" hidden="1"/>
    <cellStyle name="Hyperlink" xfId="19819" builtinId="8" hidden="1"/>
    <cellStyle name="Hyperlink" xfId="19821" builtinId="8" hidden="1"/>
    <cellStyle name="Hyperlink" xfId="19823" builtinId="8" hidden="1"/>
    <cellStyle name="Hyperlink" xfId="19825" builtinId="8" hidden="1"/>
    <cellStyle name="Hyperlink" xfId="19827" builtinId="8" hidden="1"/>
    <cellStyle name="Hyperlink" xfId="19829" builtinId="8" hidden="1"/>
    <cellStyle name="Hyperlink" xfId="19831" builtinId="8" hidden="1"/>
    <cellStyle name="Hyperlink" xfId="19833" builtinId="8" hidden="1"/>
    <cellStyle name="Hyperlink" xfId="19835" builtinId="8" hidden="1"/>
    <cellStyle name="Hyperlink" xfId="19837" builtinId="8" hidden="1"/>
    <cellStyle name="Hyperlink" xfId="19839" builtinId="8" hidden="1"/>
    <cellStyle name="Hyperlink" xfId="19841" builtinId="8" hidden="1"/>
    <cellStyle name="Hyperlink" xfId="19843" builtinId="8" hidden="1"/>
    <cellStyle name="Hyperlink" xfId="19845" builtinId="8" hidden="1"/>
    <cellStyle name="Hyperlink" xfId="19847" builtinId="8" hidden="1"/>
    <cellStyle name="Hyperlink" xfId="19849" builtinId="8" hidden="1"/>
    <cellStyle name="Hyperlink" xfId="19851" builtinId="8" hidden="1"/>
    <cellStyle name="Hyperlink" xfId="19853" builtinId="8" hidden="1"/>
    <cellStyle name="Hyperlink" xfId="19855" builtinId="8" hidden="1"/>
    <cellStyle name="Hyperlink" xfId="19857" builtinId="8" hidden="1"/>
    <cellStyle name="Hyperlink" xfId="19859" builtinId="8" hidden="1"/>
    <cellStyle name="Hyperlink" xfId="19861" builtinId="8" hidden="1"/>
    <cellStyle name="Hyperlink" xfId="19863" builtinId="8" hidden="1"/>
    <cellStyle name="Hyperlink" xfId="19865" builtinId="8" hidden="1"/>
    <cellStyle name="Hyperlink" xfId="19867" builtinId="8" hidden="1"/>
    <cellStyle name="Hyperlink" xfId="19869" builtinId="8" hidden="1"/>
    <cellStyle name="Hyperlink" xfId="19871" builtinId="8" hidden="1"/>
    <cellStyle name="Hyperlink" xfId="19873" builtinId="8" hidden="1"/>
    <cellStyle name="Hyperlink" xfId="19875" builtinId="8" hidden="1"/>
    <cellStyle name="Hyperlink" xfId="19877" builtinId="8" hidden="1"/>
    <cellStyle name="Hyperlink" xfId="19879" builtinId="8" hidden="1"/>
    <cellStyle name="Hyperlink" xfId="19881" builtinId="8" hidden="1"/>
    <cellStyle name="Hyperlink" xfId="19883" builtinId="8" hidden="1"/>
    <cellStyle name="Hyperlink" xfId="19885" builtinId="8" hidden="1"/>
    <cellStyle name="Hyperlink" xfId="19887" builtinId="8" hidden="1"/>
    <cellStyle name="Hyperlink" xfId="19889" builtinId="8" hidden="1"/>
    <cellStyle name="Hyperlink" xfId="19891" builtinId="8" hidden="1"/>
    <cellStyle name="Hyperlink" xfId="19893" builtinId="8" hidden="1"/>
    <cellStyle name="Hyperlink" xfId="19895" builtinId="8" hidden="1"/>
    <cellStyle name="Hyperlink" xfId="19897" builtinId="8" hidden="1"/>
    <cellStyle name="Hyperlink" xfId="19899" builtinId="8" hidden="1"/>
    <cellStyle name="Hyperlink" xfId="19901" builtinId="8" hidden="1"/>
    <cellStyle name="Hyperlink" xfId="19903" builtinId="8" hidden="1"/>
    <cellStyle name="Hyperlink" xfId="19905" builtinId="8" hidden="1"/>
    <cellStyle name="Hyperlink" xfId="19907" builtinId="8" hidden="1"/>
    <cellStyle name="Hyperlink" xfId="19909" builtinId="8" hidden="1"/>
    <cellStyle name="Hyperlink" xfId="19911" builtinId="8" hidden="1"/>
    <cellStyle name="Hyperlink" xfId="19913" builtinId="8" hidden="1"/>
    <cellStyle name="Hyperlink" xfId="19915" builtinId="8" hidden="1"/>
    <cellStyle name="Hyperlink" xfId="19917" builtinId="8" hidden="1"/>
    <cellStyle name="Hyperlink" xfId="19919" builtinId="8" hidden="1"/>
    <cellStyle name="Hyperlink" xfId="19921" builtinId="8" hidden="1"/>
    <cellStyle name="Hyperlink" xfId="19923" builtinId="8" hidden="1"/>
    <cellStyle name="Hyperlink" xfId="19925" builtinId="8" hidden="1"/>
    <cellStyle name="Hyperlink" xfId="19927" builtinId="8" hidden="1"/>
    <cellStyle name="Hyperlink" xfId="19929" builtinId="8" hidden="1"/>
    <cellStyle name="Hyperlink" xfId="19931" builtinId="8" hidden="1"/>
    <cellStyle name="Hyperlink" xfId="19933" builtinId="8" hidden="1"/>
    <cellStyle name="Hyperlink" xfId="19935" builtinId="8" hidden="1"/>
    <cellStyle name="Hyperlink" xfId="19937" builtinId="8" hidden="1"/>
    <cellStyle name="Hyperlink" xfId="19939" builtinId="8" hidden="1"/>
    <cellStyle name="Hyperlink" xfId="19941" builtinId="8" hidden="1"/>
    <cellStyle name="Hyperlink" xfId="19943" builtinId="8" hidden="1"/>
    <cellStyle name="Hyperlink" xfId="19945" builtinId="8" hidden="1"/>
    <cellStyle name="Hyperlink" xfId="19947" builtinId="8" hidden="1"/>
    <cellStyle name="Hyperlink" xfId="19949" builtinId="8" hidden="1"/>
    <cellStyle name="Hyperlink" xfId="19951" builtinId="8" hidden="1"/>
    <cellStyle name="Hyperlink" xfId="19953" builtinId="8" hidden="1"/>
    <cellStyle name="Hyperlink" xfId="19955" builtinId="8" hidden="1"/>
    <cellStyle name="Hyperlink" xfId="19957" builtinId="8" hidden="1"/>
    <cellStyle name="Hyperlink" xfId="19959" builtinId="8" hidden="1"/>
    <cellStyle name="Hyperlink" xfId="19961" builtinId="8" hidden="1"/>
    <cellStyle name="Hyperlink" xfId="19963" builtinId="8" hidden="1"/>
    <cellStyle name="Hyperlink" xfId="19965" builtinId="8" hidden="1"/>
    <cellStyle name="Hyperlink" xfId="19967" builtinId="8" hidden="1"/>
    <cellStyle name="Hyperlink" xfId="19969" builtinId="8" hidden="1"/>
    <cellStyle name="Hyperlink" xfId="19971" builtinId="8" hidden="1"/>
    <cellStyle name="Hyperlink" xfId="19973" builtinId="8" hidden="1"/>
    <cellStyle name="Hyperlink" xfId="19975" builtinId="8" hidden="1"/>
    <cellStyle name="Hyperlink" xfId="19977" builtinId="8" hidden="1"/>
    <cellStyle name="Hyperlink" xfId="19979" builtinId="8" hidden="1"/>
    <cellStyle name="Hyperlink" xfId="19981" builtinId="8" hidden="1"/>
    <cellStyle name="Hyperlink" xfId="19983" builtinId="8" hidden="1"/>
    <cellStyle name="Hyperlink" xfId="19985" builtinId="8" hidden="1"/>
    <cellStyle name="Hyperlink" xfId="19987" builtinId="8" hidden="1"/>
    <cellStyle name="Hyperlink" xfId="19989" builtinId="8" hidden="1"/>
    <cellStyle name="Hyperlink" xfId="19991" builtinId="8" hidden="1"/>
    <cellStyle name="Hyperlink" xfId="19993" builtinId="8" hidden="1"/>
    <cellStyle name="Hyperlink" xfId="19995" builtinId="8" hidden="1"/>
    <cellStyle name="Hyperlink" xfId="19997" builtinId="8" hidden="1"/>
    <cellStyle name="Hyperlink" xfId="19999" builtinId="8" hidden="1"/>
    <cellStyle name="Hyperlink" xfId="20001" builtinId="8" hidden="1"/>
    <cellStyle name="Hyperlink" xfId="20003" builtinId="8" hidden="1"/>
    <cellStyle name="Hyperlink" xfId="20005" builtinId="8" hidden="1"/>
    <cellStyle name="Hyperlink" xfId="20007" builtinId="8" hidden="1"/>
    <cellStyle name="Hyperlink" xfId="20009" builtinId="8" hidden="1"/>
    <cellStyle name="Hyperlink" xfId="20011" builtinId="8" hidden="1"/>
    <cellStyle name="Hyperlink" xfId="20013" builtinId="8" hidden="1"/>
    <cellStyle name="Hyperlink" xfId="20015" builtinId="8" hidden="1"/>
    <cellStyle name="Hyperlink" xfId="20017" builtinId="8" hidden="1"/>
    <cellStyle name="Hyperlink" xfId="20019" builtinId="8" hidden="1"/>
    <cellStyle name="Hyperlink" xfId="20021" builtinId="8" hidden="1"/>
    <cellStyle name="Hyperlink" xfId="20023" builtinId="8" hidden="1"/>
    <cellStyle name="Hyperlink" xfId="20025" builtinId="8" hidden="1"/>
    <cellStyle name="Hyperlink" xfId="20027" builtinId="8" hidden="1"/>
    <cellStyle name="Hyperlink" xfId="20029" builtinId="8" hidden="1"/>
    <cellStyle name="Hyperlink" xfId="20031" builtinId="8" hidden="1"/>
    <cellStyle name="Hyperlink" xfId="20033" builtinId="8" hidden="1"/>
    <cellStyle name="Hyperlink" xfId="20035" builtinId="8" hidden="1"/>
    <cellStyle name="Hyperlink" xfId="20037" builtinId="8" hidden="1"/>
    <cellStyle name="Hyperlink" xfId="20039" builtinId="8" hidden="1"/>
    <cellStyle name="Hyperlink" xfId="20041" builtinId="8" hidden="1"/>
    <cellStyle name="Hyperlink" xfId="20043" builtinId="8" hidden="1"/>
    <cellStyle name="Hyperlink" xfId="20045" builtinId="8" hidden="1"/>
    <cellStyle name="Hyperlink" xfId="20047" builtinId="8" hidden="1"/>
    <cellStyle name="Hyperlink" xfId="20049" builtinId="8" hidden="1"/>
    <cellStyle name="Hyperlink" xfId="20051" builtinId="8" hidden="1"/>
    <cellStyle name="Hyperlink" xfId="20053" builtinId="8" hidden="1"/>
    <cellStyle name="Hyperlink" xfId="20055" builtinId="8" hidden="1"/>
    <cellStyle name="Hyperlink" xfId="20057" builtinId="8" hidden="1"/>
    <cellStyle name="Hyperlink" xfId="20059" builtinId="8" hidden="1"/>
    <cellStyle name="Hyperlink" xfId="20061" builtinId="8" hidden="1"/>
    <cellStyle name="Hyperlink" xfId="20063" builtinId="8" hidden="1"/>
    <cellStyle name="Hyperlink" xfId="20065" builtinId="8" hidden="1"/>
    <cellStyle name="Hyperlink" xfId="20067" builtinId="8" hidden="1"/>
    <cellStyle name="Hyperlink" xfId="20069" builtinId="8" hidden="1"/>
    <cellStyle name="Hyperlink" xfId="20071" builtinId="8" hidden="1"/>
    <cellStyle name="Hyperlink" xfId="20073" builtinId="8" hidden="1"/>
    <cellStyle name="Hyperlink" xfId="20075" builtinId="8" hidden="1"/>
    <cellStyle name="Hyperlink" xfId="20077" builtinId="8" hidden="1"/>
    <cellStyle name="Hyperlink" xfId="20079" builtinId="8" hidden="1"/>
    <cellStyle name="Hyperlink" xfId="20081" builtinId="8" hidden="1"/>
    <cellStyle name="Hyperlink" xfId="20083" builtinId="8" hidden="1"/>
    <cellStyle name="Hyperlink" xfId="20085" builtinId="8" hidden="1"/>
    <cellStyle name="Hyperlink" xfId="20087" builtinId="8" hidden="1"/>
    <cellStyle name="Hyperlink" xfId="20089" builtinId="8" hidden="1"/>
    <cellStyle name="Hyperlink" xfId="20091" builtinId="8" hidden="1"/>
    <cellStyle name="Hyperlink" xfId="20093" builtinId="8" hidden="1"/>
    <cellStyle name="Hyperlink" xfId="20095" builtinId="8" hidden="1"/>
    <cellStyle name="Hyperlink" xfId="20097" builtinId="8" hidden="1"/>
    <cellStyle name="Hyperlink" xfId="20099" builtinId="8" hidden="1"/>
    <cellStyle name="Hyperlink" xfId="20101" builtinId="8" hidden="1"/>
    <cellStyle name="Hyperlink" xfId="20103" builtinId="8" hidden="1"/>
    <cellStyle name="Hyperlink" xfId="20105" builtinId="8" hidden="1"/>
    <cellStyle name="Hyperlink" xfId="20107" builtinId="8" hidden="1"/>
    <cellStyle name="Hyperlink" xfId="20109" builtinId="8" hidden="1"/>
    <cellStyle name="Hyperlink" xfId="20111" builtinId="8" hidden="1"/>
    <cellStyle name="Hyperlink" xfId="20113" builtinId="8" hidden="1"/>
    <cellStyle name="Hyperlink" xfId="20115" builtinId="8" hidden="1"/>
    <cellStyle name="Hyperlink" xfId="20117" builtinId="8" hidden="1"/>
    <cellStyle name="Hyperlink" xfId="20119" builtinId="8" hidden="1"/>
    <cellStyle name="Hyperlink" xfId="20121" builtinId="8" hidden="1"/>
    <cellStyle name="Hyperlink" xfId="20123" builtinId="8" hidden="1"/>
    <cellStyle name="Hyperlink" xfId="20125" builtinId="8" hidden="1"/>
    <cellStyle name="Hyperlink" xfId="20127" builtinId="8" hidden="1"/>
    <cellStyle name="Hyperlink" xfId="20129" builtinId="8" hidden="1"/>
    <cellStyle name="Hyperlink" xfId="20131" builtinId="8" hidden="1"/>
    <cellStyle name="Hyperlink" xfId="20133" builtinId="8" hidden="1"/>
    <cellStyle name="Hyperlink" xfId="20135" builtinId="8" hidden="1"/>
    <cellStyle name="Hyperlink" xfId="20137" builtinId="8" hidden="1"/>
    <cellStyle name="Hyperlink" xfId="20139" builtinId="8" hidden="1"/>
    <cellStyle name="Hyperlink" xfId="20141" builtinId="8" hidden="1"/>
    <cellStyle name="Hyperlink" xfId="20143" builtinId="8" hidden="1"/>
    <cellStyle name="Hyperlink" xfId="20145" builtinId="8" hidden="1"/>
    <cellStyle name="Hyperlink" xfId="20147" builtinId="8" hidden="1"/>
    <cellStyle name="Hyperlink" xfId="20149" builtinId="8" hidden="1"/>
    <cellStyle name="Hyperlink" xfId="20151" builtinId="8" hidden="1"/>
    <cellStyle name="Hyperlink" xfId="20153" builtinId="8" hidden="1"/>
    <cellStyle name="Hyperlink" xfId="20155" builtinId="8" hidden="1"/>
    <cellStyle name="Hyperlink" xfId="20157" builtinId="8" hidden="1"/>
    <cellStyle name="Hyperlink" xfId="20159" builtinId="8" hidden="1"/>
    <cellStyle name="Hyperlink" xfId="20161" builtinId="8" hidden="1"/>
    <cellStyle name="Hyperlink" xfId="20163" builtinId="8" hidden="1"/>
    <cellStyle name="Hyperlink" xfId="20165" builtinId="8" hidden="1"/>
    <cellStyle name="Hyperlink" xfId="20167" builtinId="8" hidden="1"/>
    <cellStyle name="Hyperlink" xfId="20169" builtinId="8" hidden="1"/>
    <cellStyle name="Hyperlink" xfId="20171" builtinId="8" hidden="1"/>
    <cellStyle name="Hyperlink" xfId="20173" builtinId="8" hidden="1"/>
    <cellStyle name="Hyperlink" xfId="20175" builtinId="8" hidden="1"/>
    <cellStyle name="Hyperlink" xfId="20177" builtinId="8" hidden="1"/>
    <cellStyle name="Hyperlink" xfId="20179" builtinId="8" hidden="1"/>
    <cellStyle name="Hyperlink" xfId="20181" builtinId="8" hidden="1"/>
    <cellStyle name="Hyperlink" xfId="20183" builtinId="8" hidden="1"/>
    <cellStyle name="Hyperlink" xfId="20185" builtinId="8" hidden="1"/>
    <cellStyle name="Hyperlink" xfId="20187" builtinId="8" hidden="1"/>
    <cellStyle name="Hyperlink" xfId="20189" builtinId="8" hidden="1"/>
    <cellStyle name="Hyperlink" xfId="20191" builtinId="8" hidden="1"/>
    <cellStyle name="Hyperlink" xfId="20193" builtinId="8" hidden="1"/>
    <cellStyle name="Hyperlink" xfId="20195" builtinId="8" hidden="1"/>
    <cellStyle name="Hyperlink" xfId="20197" builtinId="8" hidden="1"/>
    <cellStyle name="Hyperlink" xfId="20199" builtinId="8" hidden="1"/>
    <cellStyle name="Hyperlink" xfId="20201" builtinId="8" hidden="1"/>
    <cellStyle name="Hyperlink" xfId="20203" builtinId="8" hidden="1"/>
    <cellStyle name="Hyperlink" xfId="20205" builtinId="8" hidden="1"/>
    <cellStyle name="Hyperlink" xfId="20207" builtinId="8" hidden="1"/>
    <cellStyle name="Hyperlink" xfId="20209" builtinId="8" hidden="1"/>
    <cellStyle name="Hyperlink" xfId="20211" builtinId="8" hidden="1"/>
    <cellStyle name="Hyperlink" xfId="20213" builtinId="8" hidden="1"/>
    <cellStyle name="Hyperlink" xfId="20215" builtinId="8" hidden="1"/>
    <cellStyle name="Hyperlink" xfId="20217" builtinId="8" hidden="1"/>
    <cellStyle name="Hyperlink" xfId="20219" builtinId="8" hidden="1"/>
    <cellStyle name="Hyperlink" xfId="20221" builtinId="8" hidden="1"/>
    <cellStyle name="Hyperlink" xfId="20223" builtinId="8" hidden="1"/>
    <cellStyle name="Hyperlink" xfId="20225" builtinId="8" hidden="1"/>
    <cellStyle name="Hyperlink" xfId="20227" builtinId="8" hidden="1"/>
    <cellStyle name="Hyperlink" xfId="20229" builtinId="8" hidden="1"/>
    <cellStyle name="Hyperlink" xfId="20231" builtinId="8" hidden="1"/>
    <cellStyle name="Hyperlink" xfId="20233" builtinId="8" hidden="1"/>
    <cellStyle name="Hyperlink" xfId="20235" builtinId="8" hidden="1"/>
    <cellStyle name="Hyperlink" xfId="20237" builtinId="8" hidden="1"/>
    <cellStyle name="Hyperlink" xfId="20239" builtinId="8" hidden="1"/>
    <cellStyle name="Hyperlink" xfId="20241" builtinId="8" hidden="1"/>
    <cellStyle name="Hyperlink" xfId="20243" builtinId="8" hidden="1"/>
    <cellStyle name="Hyperlink" xfId="20245" builtinId="8" hidden="1"/>
    <cellStyle name="Hyperlink" xfId="20247" builtinId="8" hidden="1"/>
    <cellStyle name="Hyperlink" xfId="20249" builtinId="8" hidden="1"/>
    <cellStyle name="Hyperlink" xfId="20251" builtinId="8" hidden="1"/>
    <cellStyle name="Hyperlink" xfId="20253" builtinId="8" hidden="1"/>
    <cellStyle name="Hyperlink" xfId="20255" builtinId="8" hidden="1"/>
    <cellStyle name="Hyperlink" xfId="20257" builtinId="8" hidden="1"/>
    <cellStyle name="Hyperlink" xfId="20259" builtinId="8" hidden="1"/>
    <cellStyle name="Hyperlink" xfId="20261" builtinId="8" hidden="1"/>
    <cellStyle name="Hyperlink" xfId="20263" builtinId="8" hidden="1"/>
    <cellStyle name="Hyperlink" xfId="20265" builtinId="8" hidden="1"/>
    <cellStyle name="Hyperlink" xfId="20267" builtinId="8" hidden="1"/>
    <cellStyle name="Hyperlink" xfId="20269" builtinId="8" hidden="1"/>
    <cellStyle name="Hyperlink" xfId="20271" builtinId="8" hidden="1"/>
    <cellStyle name="Hyperlink" xfId="20273" builtinId="8" hidden="1"/>
    <cellStyle name="Hyperlink" xfId="20275" builtinId="8" hidden="1"/>
    <cellStyle name="Hyperlink" xfId="20277" builtinId="8" hidden="1"/>
    <cellStyle name="Hyperlink" xfId="20279" builtinId="8" hidden="1"/>
    <cellStyle name="Hyperlink" xfId="20281" builtinId="8" hidden="1"/>
    <cellStyle name="Hyperlink" xfId="20283" builtinId="8" hidden="1"/>
    <cellStyle name="Hyperlink" xfId="20285" builtinId="8" hidden="1"/>
    <cellStyle name="Hyperlink" xfId="20287" builtinId="8" hidden="1"/>
    <cellStyle name="Hyperlink" xfId="20291" builtinId="8" hidden="1"/>
    <cellStyle name="Hyperlink" xfId="20293" builtinId="8" hidden="1"/>
    <cellStyle name="Hyperlink" xfId="20295" builtinId="8" hidden="1"/>
    <cellStyle name="Hyperlink" xfId="20297" builtinId="8" hidden="1"/>
    <cellStyle name="Hyperlink" xfId="20299" builtinId="8" hidden="1"/>
    <cellStyle name="Hyperlink" xfId="20301" builtinId="8" hidden="1"/>
    <cellStyle name="Hyperlink" xfId="20303" builtinId="8" hidden="1"/>
    <cellStyle name="Hyperlink" xfId="20305" builtinId="8" hidden="1"/>
    <cellStyle name="Hyperlink" xfId="20307" builtinId="8" hidden="1"/>
    <cellStyle name="Hyperlink" xfId="20309" builtinId="8" hidden="1"/>
    <cellStyle name="Hyperlink" xfId="20311" builtinId="8" hidden="1"/>
    <cellStyle name="Hyperlink" xfId="20313" builtinId="8" hidden="1"/>
    <cellStyle name="Hyperlink" xfId="20315" builtinId="8" hidden="1"/>
    <cellStyle name="Hyperlink" xfId="20317" builtinId="8" hidden="1"/>
    <cellStyle name="Hyperlink" xfId="20319" builtinId="8" hidden="1"/>
    <cellStyle name="Hyperlink" xfId="20321" builtinId="8" hidden="1"/>
    <cellStyle name="Hyperlink" xfId="20323" builtinId="8" hidden="1"/>
    <cellStyle name="Hyperlink" xfId="20325" builtinId="8" hidden="1"/>
    <cellStyle name="Hyperlink" xfId="20327" builtinId="8" hidden="1"/>
    <cellStyle name="Hyperlink" xfId="20329" builtinId="8" hidden="1"/>
    <cellStyle name="Hyperlink" xfId="20331" builtinId="8" hidden="1"/>
    <cellStyle name="Hyperlink" xfId="20333" builtinId="8" hidden="1"/>
    <cellStyle name="Hyperlink" xfId="20335" builtinId="8" hidden="1"/>
    <cellStyle name="Hyperlink" xfId="20337" builtinId="8" hidden="1"/>
    <cellStyle name="Hyperlink" xfId="20339" builtinId="8" hidden="1"/>
    <cellStyle name="Hyperlink" xfId="20341" builtinId="8" hidden="1"/>
    <cellStyle name="Hyperlink" xfId="20343" builtinId="8" hidden="1"/>
    <cellStyle name="Hyperlink" xfId="20345" builtinId="8" hidden="1"/>
    <cellStyle name="Hyperlink" xfId="20347" builtinId="8" hidden="1"/>
    <cellStyle name="Hyperlink" xfId="20349" builtinId="8" hidden="1"/>
    <cellStyle name="Hyperlink" xfId="20351" builtinId="8" hidden="1"/>
    <cellStyle name="Hyperlink" xfId="20353" builtinId="8" hidden="1"/>
    <cellStyle name="Hyperlink" xfId="20355" builtinId="8" hidden="1"/>
    <cellStyle name="Hyperlink" xfId="20357" builtinId="8" hidden="1"/>
    <cellStyle name="Hyperlink" xfId="20359" builtinId="8" hidden="1"/>
    <cellStyle name="Hyperlink" xfId="20361" builtinId="8" hidden="1"/>
    <cellStyle name="Hyperlink" xfId="20363" builtinId="8" hidden="1"/>
    <cellStyle name="Hyperlink" xfId="20365" builtinId="8" hidden="1"/>
    <cellStyle name="Hyperlink" xfId="20367" builtinId="8" hidden="1"/>
    <cellStyle name="Hyperlink" xfId="20369" builtinId="8" hidden="1"/>
    <cellStyle name="Hyperlink" xfId="20371" builtinId="8" hidden="1"/>
    <cellStyle name="Hyperlink" xfId="20373" builtinId="8" hidden="1"/>
    <cellStyle name="Hyperlink" xfId="20375" builtinId="8" hidden="1"/>
    <cellStyle name="Hyperlink" xfId="20377" builtinId="8" hidden="1"/>
    <cellStyle name="Hyperlink" xfId="20379" builtinId="8" hidden="1"/>
    <cellStyle name="Hyperlink" xfId="20381" builtinId="8" hidden="1"/>
    <cellStyle name="Hyperlink" xfId="20383" builtinId="8" hidden="1"/>
    <cellStyle name="Hyperlink" xfId="20385" builtinId="8" hidden="1"/>
    <cellStyle name="Hyperlink" xfId="20387" builtinId="8" hidden="1"/>
    <cellStyle name="Hyperlink" xfId="20389" builtinId="8" hidden="1"/>
    <cellStyle name="Hyperlink" xfId="20391" builtinId="8" hidden="1"/>
    <cellStyle name="Hyperlink" xfId="20393" builtinId="8" hidden="1"/>
    <cellStyle name="Hyperlink" xfId="20395" builtinId="8" hidden="1"/>
    <cellStyle name="Hyperlink" xfId="20398" builtinId="8" hidden="1"/>
    <cellStyle name="Hyperlink" xfId="20400" builtinId="8" hidden="1"/>
    <cellStyle name="Hyperlink" xfId="20402" builtinId="8" hidden="1"/>
    <cellStyle name="Hyperlink" xfId="20404" builtinId="8" hidden="1"/>
    <cellStyle name="Hyperlink" xfId="20406" builtinId="8" hidden="1"/>
    <cellStyle name="Hyperlink" xfId="20408" builtinId="8" hidden="1"/>
    <cellStyle name="Hyperlink" xfId="20410" builtinId="8" hidden="1"/>
    <cellStyle name="Hyperlink" xfId="20412" builtinId="8" hidden="1"/>
    <cellStyle name="Hyperlink" xfId="20414" builtinId="8" hidden="1"/>
    <cellStyle name="Hyperlink" xfId="20416" builtinId="8" hidden="1"/>
    <cellStyle name="Hyperlink" xfId="20418" builtinId="8" hidden="1"/>
    <cellStyle name="Hyperlink" xfId="20420" builtinId="8" hidden="1"/>
    <cellStyle name="Hyperlink" xfId="20422" builtinId="8" hidden="1"/>
    <cellStyle name="Hyperlink" xfId="20424" builtinId="8" hidden="1"/>
    <cellStyle name="Hyperlink" xfId="20426" builtinId="8" hidden="1"/>
    <cellStyle name="Hyperlink" xfId="20428" builtinId="8" hidden="1"/>
    <cellStyle name="Hyperlink" xfId="20430" builtinId="8" hidden="1"/>
    <cellStyle name="Hyperlink" xfId="20432" builtinId="8" hidden="1"/>
    <cellStyle name="Hyperlink" xfId="20434" builtinId="8" hidden="1"/>
    <cellStyle name="Hyperlink" xfId="20436" builtinId="8" hidden="1"/>
    <cellStyle name="Hyperlink" xfId="20438" builtinId="8" hidden="1"/>
    <cellStyle name="Hyperlink" xfId="20440" builtinId="8" hidden="1"/>
    <cellStyle name="Hyperlink" xfId="20442" builtinId="8" hidden="1"/>
    <cellStyle name="Hyperlink" xfId="20444" builtinId="8" hidden="1"/>
    <cellStyle name="Hyperlink" xfId="20446" builtinId="8" hidden="1"/>
    <cellStyle name="Hyperlink" xfId="20448" builtinId="8" hidden="1"/>
    <cellStyle name="Hyperlink" xfId="20450" builtinId="8" hidden="1"/>
    <cellStyle name="Hyperlink" xfId="20452" builtinId="8" hidden="1"/>
    <cellStyle name="Hyperlink" xfId="20454" builtinId="8" hidden="1"/>
    <cellStyle name="Hyperlink" xfId="20456" builtinId="8" hidden="1"/>
    <cellStyle name="Hyperlink" xfId="20458" builtinId="8" hidden="1"/>
    <cellStyle name="Hyperlink" xfId="20460" builtinId="8" hidden="1"/>
    <cellStyle name="Hyperlink" xfId="20462" builtinId="8" hidden="1"/>
    <cellStyle name="Hyperlink" xfId="20464" builtinId="8" hidden="1"/>
    <cellStyle name="Hyperlink" xfId="20466" builtinId="8" hidden="1"/>
    <cellStyle name="Hyperlink" xfId="20633" builtinId="8" hidden="1"/>
    <cellStyle name="Hyperlink" xfId="20635" builtinId="8" hidden="1"/>
    <cellStyle name="Hyperlink" xfId="20637" builtinId="8" hidden="1"/>
    <cellStyle name="Hyperlink" xfId="20639" builtinId="8" hidden="1"/>
    <cellStyle name="Hyperlink" xfId="20641" builtinId="8" hidden="1"/>
    <cellStyle name="Hyperlink" xfId="20643" builtinId="8" hidden="1"/>
    <cellStyle name="Hyperlink" xfId="20645" builtinId="8" hidden="1"/>
    <cellStyle name="Hyperlink" xfId="20647" builtinId="8" hidden="1"/>
    <cellStyle name="Hyperlink" xfId="20649" builtinId="8" hidden="1"/>
    <cellStyle name="Hyperlink" xfId="20651" builtinId="8" hidden="1"/>
    <cellStyle name="Hyperlink" xfId="20653" builtinId="8" hidden="1"/>
    <cellStyle name="Hyperlink" xfId="20655" builtinId="8" hidden="1"/>
    <cellStyle name="Hyperlink" xfId="20657" builtinId="8" hidden="1"/>
    <cellStyle name="Hyperlink" xfId="20659" builtinId="8" hidden="1"/>
    <cellStyle name="Hyperlink" xfId="20661" builtinId="8" hidden="1"/>
    <cellStyle name="Hyperlink" xfId="20663" builtinId="8" hidden="1"/>
    <cellStyle name="Hyperlink" xfId="20665" builtinId="8" hidden="1"/>
    <cellStyle name="Hyperlink" xfId="20667" builtinId="8" hidden="1"/>
    <cellStyle name="Hyperlink" xfId="20669" builtinId="8" hidden="1"/>
    <cellStyle name="Hyperlink" xfId="20671" builtinId="8" hidden="1"/>
    <cellStyle name="Hyperlink" xfId="20673" builtinId="8" hidden="1"/>
    <cellStyle name="Hyperlink" xfId="20675" builtinId="8" hidden="1"/>
    <cellStyle name="Hyperlink" xfId="20677" builtinId="8" hidden="1"/>
    <cellStyle name="Hyperlink" xfId="20679" builtinId="8" hidden="1"/>
    <cellStyle name="Hyperlink" xfId="20681" builtinId="8" hidden="1"/>
    <cellStyle name="Hyperlink" xfId="20683" builtinId="8" hidden="1"/>
    <cellStyle name="Hyperlink" xfId="20685" builtinId="8" hidden="1"/>
    <cellStyle name="Hyperlink" xfId="20687" builtinId="8" hidden="1"/>
    <cellStyle name="Hyperlink" xfId="20689" builtinId="8" hidden="1"/>
    <cellStyle name="Hyperlink" xfId="20691" builtinId="8" hidden="1"/>
    <cellStyle name="Hyperlink" xfId="20693" builtinId="8" hidden="1"/>
    <cellStyle name="Hyperlink" xfId="20695" builtinId="8" hidden="1"/>
    <cellStyle name="Hyperlink" xfId="20697" builtinId="8" hidden="1"/>
    <cellStyle name="Hyperlink" xfId="20699" builtinId="8" hidden="1"/>
    <cellStyle name="Hyperlink" xfId="20701" builtinId="8" hidden="1"/>
    <cellStyle name="Hyperlink" xfId="20703" builtinId="8" hidden="1"/>
    <cellStyle name="Hyperlink" xfId="20705" builtinId="8" hidden="1"/>
    <cellStyle name="Hyperlink" xfId="20707" builtinId="8" hidden="1"/>
    <cellStyle name="Hyperlink" xfId="20709" builtinId="8" hidden="1"/>
    <cellStyle name="Hyperlink" xfId="20711" builtinId="8" hidden="1"/>
    <cellStyle name="Hyperlink" xfId="20713" builtinId="8" hidden="1"/>
    <cellStyle name="Hyperlink" xfId="20715" builtinId="8" hidden="1"/>
    <cellStyle name="Hyperlink" xfId="20717" builtinId="8" hidden="1"/>
    <cellStyle name="Hyperlink" xfId="20719" builtinId="8" hidden="1"/>
    <cellStyle name="Hyperlink" xfId="20721" builtinId="8" hidden="1"/>
    <cellStyle name="Hyperlink" xfId="20723" builtinId="8" hidden="1"/>
    <cellStyle name="Hyperlink" xfId="20725" builtinId="8" hidden="1"/>
    <cellStyle name="Hyperlink" xfId="20727" builtinId="8" hidden="1"/>
    <cellStyle name="Hyperlink" xfId="20729" builtinId="8" hidden="1"/>
    <cellStyle name="Hyperlink" xfId="20731" builtinId="8" hidden="1"/>
    <cellStyle name="Hyperlink" xfId="20733" builtinId="8" hidden="1"/>
    <cellStyle name="Hyperlink" xfId="20735" builtinId="8" hidden="1"/>
    <cellStyle name="Hyperlink" xfId="20737" builtinId="8" hidden="1"/>
    <cellStyle name="Hyperlink" xfId="20739" builtinId="8" hidden="1"/>
    <cellStyle name="Hyperlink" xfId="20741" builtinId="8" hidden="1"/>
    <cellStyle name="Hyperlink" xfId="20743" builtinId="8" hidden="1"/>
    <cellStyle name="Hyperlink" xfId="20745" builtinId="8" hidden="1"/>
    <cellStyle name="Hyperlink" xfId="20747" builtinId="8" hidden="1"/>
    <cellStyle name="Hyperlink" xfId="20749" builtinId="8" hidden="1"/>
    <cellStyle name="Hyperlink" xfId="20751" builtinId="8" hidden="1"/>
    <cellStyle name="Hyperlink" xfId="20753" builtinId="8" hidden="1"/>
    <cellStyle name="Hyperlink" xfId="20755" builtinId="8" hidden="1"/>
    <cellStyle name="Hyperlink" xfId="20757" builtinId="8" hidden="1"/>
    <cellStyle name="Hyperlink" xfId="20759" builtinId="8" hidden="1"/>
    <cellStyle name="Hyperlink" xfId="20761" builtinId="8" hidden="1"/>
    <cellStyle name="Hyperlink" xfId="20763" builtinId="8" hidden="1"/>
    <cellStyle name="Hyperlink" xfId="20765" builtinId="8" hidden="1"/>
    <cellStyle name="Hyperlink" xfId="20767" builtinId="8" hidden="1"/>
    <cellStyle name="Hyperlink" xfId="20769" builtinId="8" hidden="1"/>
    <cellStyle name="Hyperlink" xfId="20771" builtinId="8" hidden="1"/>
    <cellStyle name="Hyperlink" xfId="20773" builtinId="8" hidden="1"/>
    <cellStyle name="Hyperlink" xfId="20775" builtinId="8" hidden="1"/>
    <cellStyle name="Hyperlink" xfId="20777" builtinId="8" hidden="1"/>
    <cellStyle name="Hyperlink" xfId="20779" builtinId="8" hidden="1"/>
    <cellStyle name="Hyperlink" xfId="20781" builtinId="8" hidden="1"/>
    <cellStyle name="Hyperlink" xfId="20783" builtinId="8" hidden="1"/>
    <cellStyle name="Hyperlink" xfId="20785" builtinId="8" hidden="1"/>
    <cellStyle name="Hyperlink" xfId="20787" builtinId="8" hidden="1"/>
    <cellStyle name="Hyperlink" xfId="20789" builtinId="8" hidden="1"/>
    <cellStyle name="Hyperlink" xfId="20791" builtinId="8" hidden="1"/>
    <cellStyle name="Hyperlink" xfId="20793" builtinId="8" hidden="1"/>
    <cellStyle name="Hyperlink" xfId="20795" builtinId="8" hidden="1"/>
    <cellStyle name="Hyperlink" xfId="20797" builtinId="8" hidden="1"/>
    <cellStyle name="Hyperlink" xfId="20799" builtinId="8" hidden="1"/>
    <cellStyle name="Hyperlink" xfId="20801" builtinId="8" hidden="1"/>
    <cellStyle name="Hyperlink" xfId="20803" builtinId="8" hidden="1"/>
    <cellStyle name="Hyperlink" xfId="20805" builtinId="8" hidden="1"/>
    <cellStyle name="Hyperlink" xfId="20807" builtinId="8" hidden="1"/>
    <cellStyle name="Hyperlink" xfId="20809" builtinId="8" hidden="1"/>
    <cellStyle name="Hyperlink" xfId="20811" builtinId="8" hidden="1"/>
    <cellStyle name="Hyperlink" xfId="20813" builtinId="8" hidden="1"/>
    <cellStyle name="Hyperlink" xfId="20815" builtinId="8" hidden="1"/>
    <cellStyle name="Hyperlink" xfId="20817" builtinId="8" hidden="1"/>
    <cellStyle name="Hyperlink" xfId="20819" builtinId="8" hidden="1"/>
    <cellStyle name="Hyperlink" xfId="20821" builtinId="8" hidden="1"/>
    <cellStyle name="Hyperlink" xfId="20823" builtinId="8" hidden="1"/>
    <cellStyle name="Hyperlink" xfId="20825" builtinId="8" hidden="1"/>
    <cellStyle name="Hyperlink" xfId="20827" builtinId="8" hidden="1"/>
    <cellStyle name="Hyperlink" xfId="20829" builtinId="8" hidden="1"/>
    <cellStyle name="Hyperlink" xfId="20831" builtinId="8" hidden="1"/>
    <cellStyle name="Hyperlink" xfId="20833" builtinId="8" hidden="1"/>
    <cellStyle name="Hyperlink" xfId="20835" builtinId="8" hidden="1"/>
    <cellStyle name="Hyperlink" xfId="20837" builtinId="8" hidden="1"/>
    <cellStyle name="Hyperlink" xfId="20839" builtinId="8" hidden="1"/>
    <cellStyle name="Hyperlink" xfId="20841" builtinId="8" hidden="1"/>
    <cellStyle name="Hyperlink" xfId="20843" builtinId="8" hidden="1"/>
    <cellStyle name="Hyperlink" xfId="20845" builtinId="8" hidden="1"/>
    <cellStyle name="Hyperlink" xfId="20847" builtinId="8" hidden="1"/>
    <cellStyle name="Hyperlink" xfId="20849" builtinId="8" hidden="1"/>
    <cellStyle name="Hyperlink" xfId="20851" builtinId="8" hidden="1"/>
    <cellStyle name="Hyperlink" xfId="20853" builtinId="8" hidden="1"/>
    <cellStyle name="Hyperlink" xfId="20855" builtinId="8" hidden="1"/>
    <cellStyle name="Hyperlink" xfId="20857" builtinId="8" hidden="1"/>
    <cellStyle name="Hyperlink" xfId="20859" builtinId="8" hidden="1"/>
    <cellStyle name="Hyperlink" xfId="20861" builtinId="8" hidden="1"/>
    <cellStyle name="Hyperlink" xfId="20863" builtinId="8" hidden="1"/>
    <cellStyle name="Hyperlink" xfId="20865" builtinId="8" hidden="1"/>
    <cellStyle name="Hyperlink" xfId="20867" builtinId="8" hidden="1"/>
    <cellStyle name="Hyperlink" xfId="20869" builtinId="8" hidden="1"/>
    <cellStyle name="Hyperlink" xfId="20871" builtinId="8" hidden="1"/>
    <cellStyle name="Hyperlink" xfId="20873" builtinId="8" hidden="1"/>
    <cellStyle name="Hyperlink" xfId="20875" builtinId="8" hidden="1"/>
    <cellStyle name="Hyperlink" xfId="20877" builtinId="8" hidden="1"/>
    <cellStyle name="Hyperlink" xfId="20879" builtinId="8" hidden="1"/>
    <cellStyle name="Hyperlink" xfId="20881" builtinId="8" hidden="1"/>
    <cellStyle name="Hyperlink" xfId="20883" builtinId="8" hidden="1"/>
    <cellStyle name="Hyperlink" xfId="20885" builtinId="8" hidden="1"/>
    <cellStyle name="Hyperlink" xfId="20887" builtinId="8" hidden="1"/>
    <cellStyle name="Hyperlink" xfId="20889" builtinId="8" hidden="1"/>
    <cellStyle name="Hyperlink" xfId="20891" builtinId="8" hidden="1"/>
    <cellStyle name="Hyperlink" xfId="20893" builtinId="8" hidden="1"/>
    <cellStyle name="Hyperlink" xfId="20895" builtinId="8" hidden="1"/>
    <cellStyle name="Hyperlink" xfId="20897" builtinId="8" hidden="1"/>
    <cellStyle name="Hyperlink" xfId="20899" builtinId="8" hidden="1"/>
    <cellStyle name="Hyperlink" xfId="20901" builtinId="8" hidden="1"/>
    <cellStyle name="Hyperlink" xfId="20903" builtinId="8" hidden="1"/>
    <cellStyle name="Hyperlink" xfId="20905" builtinId="8" hidden="1"/>
    <cellStyle name="Hyperlink" xfId="20907" builtinId="8" hidden="1"/>
    <cellStyle name="Hyperlink" xfId="20909" builtinId="8" hidden="1"/>
    <cellStyle name="Hyperlink" xfId="20911" builtinId="8" hidden="1"/>
    <cellStyle name="Hyperlink" xfId="20913" builtinId="8" hidden="1"/>
    <cellStyle name="Hyperlink" xfId="20915" builtinId="8" hidden="1"/>
    <cellStyle name="Hyperlink" xfId="20917" builtinId="8" hidden="1"/>
    <cellStyle name="Hyperlink" xfId="20919" builtinId="8" hidden="1"/>
    <cellStyle name="Hyperlink" xfId="20921" builtinId="8" hidden="1"/>
    <cellStyle name="Hyperlink" xfId="20923" builtinId="8" hidden="1"/>
    <cellStyle name="Hyperlink" xfId="20925" builtinId="8" hidden="1"/>
    <cellStyle name="Hyperlink" xfId="20927" builtinId="8" hidden="1"/>
    <cellStyle name="Hyperlink" xfId="20929" builtinId="8" hidden="1"/>
    <cellStyle name="Hyperlink" xfId="20931" builtinId="8" hidden="1"/>
    <cellStyle name="Hyperlink" xfId="20933" builtinId="8" hidden="1"/>
    <cellStyle name="Hyperlink" xfId="20935" builtinId="8" hidden="1"/>
    <cellStyle name="Hyperlink" xfId="20937" builtinId="8" hidden="1"/>
    <cellStyle name="Hyperlink" xfId="20939" builtinId="8" hidden="1"/>
    <cellStyle name="Hyperlink" xfId="20941" builtinId="8" hidden="1"/>
    <cellStyle name="Hyperlink" xfId="20943" builtinId="8" hidden="1"/>
    <cellStyle name="Hyperlink" xfId="20945" builtinId="8" hidden="1"/>
    <cellStyle name="Hyperlink" xfId="20947" builtinId="8" hidden="1"/>
    <cellStyle name="Hyperlink" xfId="20949" builtinId="8" hidden="1"/>
    <cellStyle name="Hyperlink" xfId="20951" builtinId="8" hidden="1"/>
    <cellStyle name="Hyperlink" xfId="20953" builtinId="8" hidden="1"/>
    <cellStyle name="Hyperlink" xfId="20955" builtinId="8" hidden="1"/>
    <cellStyle name="Hyperlink" xfId="20957" builtinId="8" hidden="1"/>
    <cellStyle name="Hyperlink" xfId="20959" builtinId="8" hidden="1"/>
    <cellStyle name="Hyperlink" xfId="20961" builtinId="8" hidden="1"/>
    <cellStyle name="Hyperlink" xfId="20963" builtinId="8" hidden="1"/>
    <cellStyle name="Hyperlink" xfId="20965" builtinId="8" hidden="1"/>
    <cellStyle name="Hyperlink" xfId="20967" builtinId="8" hidden="1"/>
    <cellStyle name="Hyperlink" xfId="20969" builtinId="8" hidden="1"/>
    <cellStyle name="Hyperlink" xfId="20971" builtinId="8" hidden="1"/>
    <cellStyle name="Hyperlink" xfId="20973" builtinId="8" hidden="1"/>
    <cellStyle name="Hyperlink" xfId="20975" builtinId="8" hidden="1"/>
    <cellStyle name="Hyperlink" xfId="20977" builtinId="8" hidden="1"/>
    <cellStyle name="Hyperlink" xfId="20979" builtinId="8" hidden="1"/>
    <cellStyle name="Hyperlink" xfId="20981" builtinId="8" hidden="1"/>
    <cellStyle name="Hyperlink" xfId="20983" builtinId="8" hidden="1"/>
    <cellStyle name="Hyperlink" xfId="20985" builtinId="8" hidden="1"/>
    <cellStyle name="Hyperlink" xfId="20987" builtinId="8" hidden="1"/>
    <cellStyle name="Hyperlink" xfId="20989" builtinId="8" hidden="1"/>
    <cellStyle name="Hyperlink" xfId="20991" builtinId="8" hidden="1"/>
    <cellStyle name="Hyperlink" xfId="20993" builtinId="8" hidden="1"/>
    <cellStyle name="Hyperlink" xfId="20995" builtinId="8" hidden="1"/>
    <cellStyle name="Hyperlink" xfId="20997" builtinId="8" hidden="1"/>
    <cellStyle name="Hyperlink" xfId="20999" builtinId="8" hidden="1"/>
    <cellStyle name="Hyperlink" xfId="21001" builtinId="8" hidden="1"/>
    <cellStyle name="Hyperlink" xfId="21003" builtinId="8" hidden="1"/>
    <cellStyle name="Hyperlink" xfId="21005" builtinId="8" hidden="1"/>
    <cellStyle name="Hyperlink" xfId="21007" builtinId="8" hidden="1"/>
    <cellStyle name="Hyperlink" xfId="21009" builtinId="8" hidden="1"/>
    <cellStyle name="Hyperlink" xfId="21011" builtinId="8" hidden="1"/>
    <cellStyle name="Hyperlink" xfId="21013" builtinId="8" hidden="1"/>
    <cellStyle name="Hyperlink" xfId="21015" builtinId="8" hidden="1"/>
    <cellStyle name="Hyperlink" xfId="21017" builtinId="8" hidden="1"/>
    <cellStyle name="Hyperlink" xfId="21019" builtinId="8" hidden="1"/>
    <cellStyle name="Hyperlink" xfId="21021" builtinId="8" hidden="1"/>
    <cellStyle name="Hyperlink" xfId="21023" builtinId="8" hidden="1"/>
    <cellStyle name="Hyperlink" xfId="21025" builtinId="8" hidden="1"/>
    <cellStyle name="Hyperlink" xfId="21027" builtinId="8" hidden="1"/>
    <cellStyle name="Hyperlink" xfId="21029" builtinId="8" hidden="1"/>
    <cellStyle name="Hyperlink" xfId="21031" builtinId="8" hidden="1"/>
    <cellStyle name="Hyperlink" xfId="21033" builtinId="8" hidden="1"/>
    <cellStyle name="Hyperlink" xfId="21035" builtinId="8" hidden="1"/>
    <cellStyle name="Hyperlink" xfId="21037" builtinId="8" hidden="1"/>
    <cellStyle name="Hyperlink" xfId="21039" builtinId="8" hidden="1"/>
    <cellStyle name="Hyperlink" xfId="21041" builtinId="8" hidden="1"/>
    <cellStyle name="Hyperlink" xfId="21043" builtinId="8" hidden="1"/>
    <cellStyle name="Hyperlink" xfId="21045" builtinId="8" hidden="1"/>
    <cellStyle name="Hyperlink" xfId="21047" builtinId="8" hidden="1"/>
    <cellStyle name="Hyperlink" xfId="21049" builtinId="8" hidden="1"/>
    <cellStyle name="Hyperlink" xfId="21051" builtinId="8" hidden="1"/>
    <cellStyle name="Hyperlink" xfId="21053" builtinId="8" hidden="1"/>
    <cellStyle name="Hyperlink" xfId="21055" builtinId="8" hidden="1"/>
    <cellStyle name="Hyperlink" xfId="21057" builtinId="8" hidden="1"/>
    <cellStyle name="Hyperlink" xfId="21059" builtinId="8" hidden="1"/>
    <cellStyle name="Hyperlink" xfId="21061" builtinId="8" hidden="1"/>
    <cellStyle name="Hyperlink" xfId="21063" builtinId="8" hidden="1"/>
    <cellStyle name="Hyperlink" xfId="21065" builtinId="8" hidden="1"/>
    <cellStyle name="Hyperlink" xfId="21067" builtinId="8" hidden="1"/>
    <cellStyle name="Hyperlink" xfId="21069" builtinId="8" hidden="1"/>
    <cellStyle name="Hyperlink" xfId="21071" builtinId="8" hidden="1"/>
    <cellStyle name="Hyperlink" xfId="21073" builtinId="8" hidden="1"/>
    <cellStyle name="Hyperlink" xfId="21075" builtinId="8" hidden="1"/>
    <cellStyle name="Hyperlink" xfId="21077" builtinId="8" hidden="1"/>
    <cellStyle name="Hyperlink" xfId="21079" builtinId="8" hidden="1"/>
    <cellStyle name="Hyperlink" xfId="21081" builtinId="8" hidden="1"/>
    <cellStyle name="Hyperlink" xfId="21083" builtinId="8" hidden="1"/>
    <cellStyle name="Hyperlink" xfId="21085" builtinId="8" hidden="1"/>
    <cellStyle name="Hyperlink" xfId="21087" builtinId="8" hidden="1"/>
    <cellStyle name="Hyperlink" xfId="21089" builtinId="8" hidden="1"/>
    <cellStyle name="Hyperlink" xfId="21091" builtinId="8" hidden="1"/>
    <cellStyle name="Hyperlink" xfId="21093" builtinId="8" hidden="1"/>
    <cellStyle name="Hyperlink" xfId="21095" builtinId="8" hidden="1"/>
    <cellStyle name="Hyperlink" xfId="21097" builtinId="8" hidden="1"/>
    <cellStyle name="Hyperlink" xfId="21099" builtinId="8" hidden="1"/>
    <cellStyle name="Hyperlink" xfId="21101" builtinId="8" hidden="1"/>
    <cellStyle name="Hyperlink" xfId="21103" builtinId="8" hidden="1"/>
    <cellStyle name="Hyperlink" xfId="21105" builtinId="8" hidden="1"/>
    <cellStyle name="Hyperlink" xfId="21107" builtinId="8" hidden="1"/>
    <cellStyle name="Hyperlink" xfId="21109" builtinId="8" hidden="1"/>
    <cellStyle name="Hyperlink" xfId="21111" builtinId="8" hidden="1"/>
    <cellStyle name="Hyperlink" xfId="21113" builtinId="8" hidden="1"/>
    <cellStyle name="Hyperlink" xfId="21115" builtinId="8" hidden="1"/>
    <cellStyle name="Hyperlink" xfId="21117" builtinId="8" hidden="1"/>
    <cellStyle name="Hyperlink" xfId="21119" builtinId="8" hidden="1"/>
    <cellStyle name="Hyperlink" xfId="21121" builtinId="8" hidden="1"/>
    <cellStyle name="Hyperlink" xfId="21123" builtinId="8" hidden="1"/>
    <cellStyle name="Hyperlink" xfId="21125" builtinId="8" hidden="1"/>
    <cellStyle name="Hyperlink" xfId="21127" builtinId="8" hidden="1"/>
    <cellStyle name="Hyperlink" xfId="21129" builtinId="8" hidden="1"/>
    <cellStyle name="Hyperlink" xfId="21131" builtinId="8" hidden="1"/>
    <cellStyle name="Hyperlink" xfId="21133" builtinId="8" hidden="1"/>
    <cellStyle name="Hyperlink" xfId="21135" builtinId="8" hidden="1"/>
    <cellStyle name="Hyperlink" xfId="21137" builtinId="8" hidden="1"/>
    <cellStyle name="Hyperlink" xfId="21139" builtinId="8" hidden="1"/>
    <cellStyle name="Hyperlink" xfId="21141" builtinId="8" hidden="1"/>
    <cellStyle name="Hyperlink" xfId="21143" builtinId="8" hidden="1"/>
    <cellStyle name="Hyperlink" xfId="21145" builtinId="8" hidden="1"/>
    <cellStyle name="Hyperlink" xfId="21147" builtinId="8" hidden="1"/>
    <cellStyle name="Hyperlink" xfId="21149" builtinId="8" hidden="1"/>
    <cellStyle name="Hyperlink" xfId="21151" builtinId="8" hidden="1"/>
    <cellStyle name="Hyperlink" xfId="21153" builtinId="8" hidden="1"/>
    <cellStyle name="Hyperlink" xfId="21155" builtinId="8" hidden="1"/>
    <cellStyle name="Hyperlink" xfId="21157" builtinId="8" hidden="1"/>
    <cellStyle name="Hyperlink" xfId="21159" builtinId="8" hidden="1"/>
    <cellStyle name="Hyperlink" xfId="21161" builtinId="8" hidden="1"/>
    <cellStyle name="Hyperlink" xfId="21163" builtinId="8" hidden="1"/>
    <cellStyle name="Hyperlink" xfId="21165" builtinId="8" hidden="1"/>
    <cellStyle name="Hyperlink" xfId="21167" builtinId="8" hidden="1"/>
    <cellStyle name="Hyperlink" xfId="21169" builtinId="8" hidden="1"/>
    <cellStyle name="Hyperlink" xfId="21171" builtinId="8" hidden="1"/>
    <cellStyle name="Hyperlink" xfId="21173" builtinId="8" hidden="1"/>
    <cellStyle name="Hyperlink" xfId="21175" builtinId="8" hidden="1"/>
    <cellStyle name="Hyperlink" xfId="21177" builtinId="8" hidden="1"/>
    <cellStyle name="Hyperlink" xfId="21179" builtinId="8" hidden="1"/>
    <cellStyle name="Hyperlink" xfId="21181" builtinId="8" hidden="1"/>
    <cellStyle name="Hyperlink" xfId="21183" builtinId="8" hidden="1"/>
    <cellStyle name="Hyperlink" xfId="21185" builtinId="8" hidden="1"/>
    <cellStyle name="Hyperlink" xfId="21187" builtinId="8" hidden="1"/>
    <cellStyle name="Hyperlink" xfId="21189" builtinId="8" hidden="1"/>
    <cellStyle name="Hyperlink" xfId="21191" builtinId="8" hidden="1"/>
    <cellStyle name="Hyperlink" xfId="21193" builtinId="8" hidden="1"/>
    <cellStyle name="Hyperlink" xfId="21195" builtinId="8" hidden="1"/>
    <cellStyle name="Hyperlink" xfId="21197" builtinId="8" hidden="1"/>
    <cellStyle name="Hyperlink" xfId="21199" builtinId="8" hidden="1"/>
    <cellStyle name="Hyperlink" xfId="21201" builtinId="8" hidden="1"/>
    <cellStyle name="Hyperlink" xfId="21203" builtinId="8" hidden="1"/>
    <cellStyle name="Hyperlink" xfId="21205" builtinId="8" hidden="1"/>
    <cellStyle name="Hyperlink" xfId="21207" builtinId="8" hidden="1"/>
    <cellStyle name="Hyperlink" xfId="21209" builtinId="8" hidden="1"/>
    <cellStyle name="Hyperlink" xfId="21211" builtinId="8" hidden="1"/>
    <cellStyle name="Hyperlink" xfId="21213" builtinId="8" hidden="1"/>
    <cellStyle name="Hyperlink" xfId="21215" builtinId="8" hidden="1"/>
    <cellStyle name="Hyperlink" xfId="21217" builtinId="8" hidden="1"/>
    <cellStyle name="Hyperlink" xfId="21219" builtinId="8" hidden="1"/>
    <cellStyle name="Hyperlink" xfId="21221" builtinId="8" hidden="1"/>
    <cellStyle name="Hyperlink" xfId="21223" builtinId="8" hidden="1"/>
    <cellStyle name="Hyperlink" xfId="21225" builtinId="8" hidden="1"/>
    <cellStyle name="Hyperlink" xfId="21227" builtinId="8" hidden="1"/>
    <cellStyle name="Hyperlink" xfId="21229" builtinId="8" hidden="1"/>
    <cellStyle name="Hyperlink" xfId="21231" builtinId="8" hidden="1"/>
    <cellStyle name="Hyperlink" xfId="21233" builtinId="8" hidden="1"/>
    <cellStyle name="Hyperlink" xfId="21235" builtinId="8" hidden="1"/>
    <cellStyle name="Hyperlink" xfId="21237" builtinId="8" hidden="1"/>
    <cellStyle name="Hyperlink" xfId="21239" builtinId="8" hidden="1"/>
    <cellStyle name="Hyperlink" xfId="21241" builtinId="8" hidden="1"/>
    <cellStyle name="Hyperlink" xfId="21243" builtinId="8" hidden="1"/>
    <cellStyle name="Hyperlink" xfId="21245" builtinId="8" hidden="1"/>
    <cellStyle name="Hyperlink" xfId="21247" builtinId="8" hidden="1"/>
    <cellStyle name="Hyperlink" xfId="21249" builtinId="8" hidden="1"/>
    <cellStyle name="Hyperlink" xfId="21251" builtinId="8" hidden="1"/>
    <cellStyle name="Hyperlink" xfId="21253" builtinId="8" hidden="1"/>
    <cellStyle name="Hyperlink" xfId="21255" builtinId="8" hidden="1"/>
    <cellStyle name="Hyperlink" xfId="21257" builtinId="8" hidden="1"/>
    <cellStyle name="Hyperlink" xfId="21259" builtinId="8" hidden="1"/>
    <cellStyle name="Hyperlink" xfId="21261" builtinId="8" hidden="1"/>
    <cellStyle name="Hyperlink" xfId="21263" builtinId="8" hidden="1"/>
    <cellStyle name="Hyperlink" xfId="21265" builtinId="8" hidden="1"/>
    <cellStyle name="Hyperlink" xfId="21267" builtinId="8" hidden="1"/>
    <cellStyle name="Hyperlink" xfId="21269" builtinId="8" hidden="1"/>
    <cellStyle name="Hyperlink" xfId="21271" builtinId="8" hidden="1"/>
    <cellStyle name="Hyperlink" xfId="21273" builtinId="8" hidden="1"/>
    <cellStyle name="Hyperlink" xfId="21277" builtinId="8" hidden="1"/>
    <cellStyle name="Hyperlink" xfId="21279" builtinId="8" hidden="1"/>
    <cellStyle name="Hyperlink" xfId="21281" builtinId="8" hidden="1"/>
    <cellStyle name="Hyperlink" xfId="21283" builtinId="8" hidden="1"/>
    <cellStyle name="Hyperlink" xfId="21285" builtinId="8" hidden="1"/>
    <cellStyle name="Hyperlink" xfId="21287" builtinId="8" hidden="1"/>
    <cellStyle name="Hyperlink" xfId="21289" builtinId="8" hidden="1"/>
    <cellStyle name="Hyperlink" xfId="21291" builtinId="8" hidden="1"/>
    <cellStyle name="Hyperlink" xfId="21293" builtinId="8" hidden="1"/>
    <cellStyle name="Hyperlink" xfId="21295" builtinId="8" hidden="1"/>
    <cellStyle name="Hyperlink" xfId="21297" builtinId="8" hidden="1"/>
    <cellStyle name="Hyperlink" xfId="21299" builtinId="8" hidden="1"/>
    <cellStyle name="Hyperlink" xfId="21301" builtinId="8" hidden="1"/>
    <cellStyle name="Hyperlink" xfId="21303" builtinId="8" hidden="1"/>
    <cellStyle name="Hyperlink" xfId="21305" builtinId="8" hidden="1"/>
    <cellStyle name="Hyperlink" xfId="21307" builtinId="8" hidden="1"/>
    <cellStyle name="Hyperlink" xfId="21309" builtinId="8" hidden="1"/>
    <cellStyle name="Hyperlink" xfId="21311" builtinId="8" hidden="1"/>
    <cellStyle name="Hyperlink" xfId="21313" builtinId="8" hidden="1"/>
    <cellStyle name="Hyperlink" xfId="21315" builtinId="8" hidden="1"/>
    <cellStyle name="Hyperlink" xfId="21317" builtinId="8" hidden="1"/>
    <cellStyle name="Hyperlink" xfId="21319" builtinId="8" hidden="1"/>
    <cellStyle name="Hyperlink" xfId="21321" builtinId="8" hidden="1"/>
    <cellStyle name="Hyperlink" xfId="21323" builtinId="8" hidden="1"/>
    <cellStyle name="Hyperlink" xfId="21325" builtinId="8" hidden="1"/>
    <cellStyle name="Hyperlink" xfId="21327" builtinId="8" hidden="1"/>
    <cellStyle name="Hyperlink" xfId="21329" builtinId="8" hidden="1"/>
    <cellStyle name="Hyperlink" xfId="21331" builtinId="8" hidden="1"/>
    <cellStyle name="Hyperlink" xfId="21333" builtinId="8" hidden="1"/>
    <cellStyle name="Hyperlink" xfId="21335" builtinId="8" hidden="1"/>
    <cellStyle name="Hyperlink" xfId="21337" builtinId="8" hidden="1"/>
    <cellStyle name="Hyperlink" xfId="21339" builtinId="8" hidden="1"/>
    <cellStyle name="Hyperlink" xfId="21341" builtinId="8" hidden="1"/>
    <cellStyle name="Hyperlink" xfId="21343" builtinId="8" hidden="1"/>
    <cellStyle name="Hyperlink" xfId="21345" builtinId="8" hidden="1"/>
    <cellStyle name="Hyperlink" xfId="21347" builtinId="8" hidden="1"/>
    <cellStyle name="Hyperlink" xfId="21349" builtinId="8" hidden="1"/>
    <cellStyle name="Hyperlink" xfId="21351" builtinId="8" hidden="1"/>
    <cellStyle name="Hyperlink" xfId="21353" builtinId="8" hidden="1"/>
    <cellStyle name="Hyperlink" xfId="21355" builtinId="8" hidden="1"/>
    <cellStyle name="Hyperlink" xfId="21357" builtinId="8" hidden="1"/>
    <cellStyle name="Hyperlink" xfId="21359" builtinId="8" hidden="1"/>
    <cellStyle name="Hyperlink" xfId="21361" builtinId="8" hidden="1"/>
    <cellStyle name="Hyperlink" xfId="21363" builtinId="8" hidden="1"/>
    <cellStyle name="Hyperlink" xfId="21365" builtinId="8" hidden="1"/>
    <cellStyle name="Hyperlink" xfId="21367" builtinId="8" hidden="1"/>
    <cellStyle name="Hyperlink" xfId="21369" builtinId="8" hidden="1"/>
    <cellStyle name="Hyperlink" xfId="21371" builtinId="8" hidden="1"/>
    <cellStyle name="Hyperlink" xfId="21373" builtinId="8" hidden="1"/>
    <cellStyle name="Hyperlink" xfId="21375" builtinId="8" hidden="1"/>
    <cellStyle name="Hyperlink" xfId="21377" builtinId="8" hidden="1"/>
    <cellStyle name="Hyperlink" xfId="21379" builtinId="8" hidden="1"/>
    <cellStyle name="Hyperlink" xfId="21381" builtinId="8" hidden="1"/>
    <cellStyle name="Hyperlink" xfId="21383" builtinId="8" hidden="1"/>
    <cellStyle name="Hyperlink" xfId="21385" builtinId="8" hidden="1"/>
    <cellStyle name="Hyperlink" xfId="21387" builtinId="8" hidden="1"/>
    <cellStyle name="Hyperlink" xfId="21389" builtinId="8" hidden="1"/>
    <cellStyle name="Hyperlink" xfId="21391" builtinId="8" hidden="1"/>
    <cellStyle name="Hyperlink" xfId="21393" builtinId="8" hidden="1"/>
    <cellStyle name="Hyperlink" xfId="21395" builtinId="8" hidden="1"/>
    <cellStyle name="Hyperlink" xfId="21397" builtinId="8" hidden="1"/>
    <cellStyle name="Hyperlink" xfId="21399" builtinId="8" hidden="1"/>
    <cellStyle name="Hyperlink" xfId="21401" builtinId="8" hidden="1"/>
    <cellStyle name="Hyperlink" xfId="21403" builtinId="8" hidden="1"/>
    <cellStyle name="Hyperlink" xfId="21405" builtinId="8" hidden="1"/>
    <cellStyle name="Hyperlink" xfId="21407" builtinId="8" hidden="1"/>
    <cellStyle name="Hyperlink" xfId="21409" builtinId="8" hidden="1"/>
    <cellStyle name="Hyperlink" xfId="21411" builtinId="8" hidden="1"/>
    <cellStyle name="Hyperlink" xfId="21413" builtinId="8" hidden="1"/>
    <cellStyle name="Hyperlink" xfId="21415" builtinId="8" hidden="1"/>
    <cellStyle name="Hyperlink" xfId="21417" builtinId="8" hidden="1"/>
    <cellStyle name="Hyperlink" xfId="21419" builtinId="8" hidden="1"/>
    <cellStyle name="Hyperlink" xfId="21421" builtinId="8" hidden="1"/>
    <cellStyle name="Hyperlink" xfId="21423" builtinId="8" hidden="1"/>
    <cellStyle name="Hyperlink" xfId="21425" builtinId="8" hidden="1"/>
    <cellStyle name="Hyperlink" xfId="21427" builtinId="8" hidden="1"/>
    <cellStyle name="Hyperlink" xfId="21429" builtinId="8" hidden="1"/>
    <cellStyle name="Hyperlink" xfId="21431" builtinId="8" hidden="1"/>
    <cellStyle name="Hyperlink" xfId="21433" builtinId="8" hidden="1"/>
    <cellStyle name="Hyperlink" xfId="21435" builtinId="8" hidden="1"/>
    <cellStyle name="Hyperlink" xfId="21437" builtinId="8" hidden="1"/>
    <cellStyle name="Hyperlink" xfId="21439" builtinId="8" hidden="1"/>
    <cellStyle name="Hyperlink" xfId="21441" builtinId="8" hidden="1"/>
    <cellStyle name="Hyperlink" xfId="21443" builtinId="8" hidden="1"/>
    <cellStyle name="Hyperlink" xfId="21445" builtinId="8" hidden="1"/>
    <cellStyle name="Hyperlink" xfId="21447" builtinId="8" hidden="1"/>
    <cellStyle name="Hyperlink" xfId="21449" builtinId="8" hidden="1"/>
    <cellStyle name="Hyperlink" xfId="21451" builtinId="8" hidden="1"/>
    <cellStyle name="Hyperlink" xfId="21275" builtinId="8" hidden="1"/>
    <cellStyle name="Hyperlink" xfId="21616" builtinId="8" hidden="1"/>
    <cellStyle name="Hyperlink" xfId="21618" builtinId="8" hidden="1"/>
    <cellStyle name="Hyperlink" xfId="21620" builtinId="8" hidden="1"/>
    <cellStyle name="Hyperlink" xfId="21622" builtinId="8" hidden="1"/>
    <cellStyle name="Hyperlink" xfId="21624" builtinId="8" hidden="1"/>
    <cellStyle name="Hyperlink" xfId="21626" builtinId="8" hidden="1"/>
    <cellStyle name="Hyperlink" xfId="21628" builtinId="8" hidden="1"/>
    <cellStyle name="Hyperlink" xfId="21630" builtinId="8" hidden="1"/>
    <cellStyle name="Hyperlink" xfId="21632" builtinId="8" hidden="1"/>
    <cellStyle name="Hyperlink" xfId="21634" builtinId="8" hidden="1"/>
    <cellStyle name="Hyperlink" xfId="21636" builtinId="8" hidden="1"/>
    <cellStyle name="Hyperlink" xfId="21638" builtinId="8" hidden="1"/>
    <cellStyle name="Hyperlink" xfId="21640" builtinId="8" hidden="1"/>
    <cellStyle name="Hyperlink" xfId="21642" builtinId="8" hidden="1"/>
    <cellStyle name="Hyperlink" xfId="21644" builtinId="8" hidden="1"/>
    <cellStyle name="Hyperlink" xfId="21646" builtinId="8" hidden="1"/>
    <cellStyle name="Hyperlink" xfId="21648" builtinId="8" hidden="1"/>
    <cellStyle name="Hyperlink" xfId="21650" builtinId="8" hidden="1"/>
    <cellStyle name="Hyperlink" xfId="21652" builtinId="8" hidden="1"/>
    <cellStyle name="Hyperlink" xfId="21654" builtinId="8" hidden="1"/>
    <cellStyle name="Hyperlink" xfId="21656" builtinId="8" hidden="1"/>
    <cellStyle name="Hyperlink" xfId="21658" builtinId="8" hidden="1"/>
    <cellStyle name="Hyperlink" xfId="21660" builtinId="8" hidden="1"/>
    <cellStyle name="Hyperlink" xfId="21662" builtinId="8" hidden="1"/>
    <cellStyle name="Hyperlink" xfId="21664" builtinId="8" hidden="1"/>
    <cellStyle name="Hyperlink" xfId="21666" builtinId="8" hidden="1"/>
    <cellStyle name="Hyperlink" xfId="21668" builtinId="8" hidden="1"/>
    <cellStyle name="Hyperlink" xfId="21670" builtinId="8" hidden="1"/>
    <cellStyle name="Hyperlink" xfId="21672" builtinId="8" hidden="1"/>
    <cellStyle name="Hyperlink" xfId="21674" builtinId="8" hidden="1"/>
    <cellStyle name="Hyperlink" xfId="21676" builtinId="8" hidden="1"/>
    <cellStyle name="Hyperlink" xfId="21678" builtinId="8" hidden="1"/>
    <cellStyle name="Hyperlink" xfId="21680" builtinId="8" hidden="1"/>
    <cellStyle name="Hyperlink" xfId="21682" builtinId="8" hidden="1"/>
    <cellStyle name="Hyperlink" xfId="21684" builtinId="8" hidden="1"/>
    <cellStyle name="Hyperlink" xfId="21686" builtinId="8" hidden="1"/>
    <cellStyle name="Hyperlink" xfId="21688" builtinId="8" hidden="1"/>
    <cellStyle name="Hyperlink" xfId="21690" builtinId="8" hidden="1"/>
    <cellStyle name="Hyperlink" xfId="21692" builtinId="8" hidden="1"/>
    <cellStyle name="Hyperlink" xfId="21694" builtinId="8" hidden="1"/>
    <cellStyle name="Hyperlink" xfId="21696" builtinId="8" hidden="1"/>
    <cellStyle name="Hyperlink" xfId="21698" builtinId="8" hidden="1"/>
    <cellStyle name="Hyperlink" xfId="21700" builtinId="8" hidden="1"/>
    <cellStyle name="Hyperlink" xfId="21702" builtinId="8" hidden="1"/>
    <cellStyle name="Hyperlink" xfId="21704" builtinId="8" hidden="1"/>
    <cellStyle name="Hyperlink" xfId="21706" builtinId="8" hidden="1"/>
    <cellStyle name="Hyperlink" xfId="21708" builtinId="8" hidden="1"/>
    <cellStyle name="Hyperlink" xfId="21710" builtinId="8" hidden="1"/>
    <cellStyle name="Hyperlink" xfId="21712" builtinId="8" hidden="1"/>
    <cellStyle name="Hyperlink" xfId="21714" builtinId="8" hidden="1"/>
    <cellStyle name="Hyperlink" xfId="21716" builtinId="8" hidden="1"/>
    <cellStyle name="Hyperlink" xfId="21718" builtinId="8" hidden="1"/>
    <cellStyle name="Hyperlink" xfId="21720" builtinId="8" hidden="1"/>
    <cellStyle name="Hyperlink" xfId="21722" builtinId="8" hidden="1"/>
    <cellStyle name="Hyperlink" xfId="21724" builtinId="8" hidden="1"/>
    <cellStyle name="Hyperlink" xfId="21726" builtinId="8" hidden="1"/>
    <cellStyle name="Hyperlink" xfId="21728" builtinId="8" hidden="1"/>
    <cellStyle name="Hyperlink" xfId="21730" builtinId="8" hidden="1"/>
    <cellStyle name="Hyperlink" xfId="21732" builtinId="8" hidden="1"/>
    <cellStyle name="Hyperlink" xfId="21734" builtinId="8" hidden="1"/>
    <cellStyle name="Hyperlink" xfId="21736" builtinId="8" hidden="1"/>
    <cellStyle name="Hyperlink" xfId="21738" builtinId="8" hidden="1"/>
    <cellStyle name="Hyperlink" xfId="21740" builtinId="8" hidden="1"/>
    <cellStyle name="Hyperlink" xfId="21742" builtinId="8" hidden="1"/>
    <cellStyle name="Hyperlink" xfId="21744" builtinId="8" hidden="1"/>
    <cellStyle name="Hyperlink" xfId="21746" builtinId="8" hidden="1"/>
    <cellStyle name="Hyperlink" xfId="21748" builtinId="8" hidden="1"/>
    <cellStyle name="Hyperlink" xfId="21750" builtinId="8" hidden="1"/>
    <cellStyle name="Hyperlink" xfId="21752" builtinId="8" hidden="1"/>
    <cellStyle name="Hyperlink" xfId="21754" builtinId="8" hidden="1"/>
    <cellStyle name="Hyperlink" xfId="21756" builtinId="8" hidden="1"/>
    <cellStyle name="Hyperlink" xfId="21758" builtinId="8" hidden="1"/>
    <cellStyle name="Hyperlink" xfId="21760" builtinId="8" hidden="1"/>
    <cellStyle name="Hyperlink" xfId="21762" builtinId="8" hidden="1"/>
    <cellStyle name="Hyperlink" xfId="21764" builtinId="8" hidden="1"/>
    <cellStyle name="Hyperlink" xfId="21766" builtinId="8" hidden="1"/>
    <cellStyle name="Hyperlink" xfId="21768" builtinId="8" hidden="1"/>
    <cellStyle name="Hyperlink" xfId="21770" builtinId="8" hidden="1"/>
    <cellStyle name="Hyperlink" xfId="21772" builtinId="8" hidden="1"/>
    <cellStyle name="Hyperlink" xfId="21774" builtinId="8" hidden="1"/>
    <cellStyle name="Hyperlink" xfId="21776" builtinId="8" hidden="1"/>
    <cellStyle name="Hyperlink" xfId="21778" builtinId="8" hidden="1"/>
    <cellStyle name="Hyperlink" xfId="21780" builtinId="8" hidden="1"/>
    <cellStyle name="Hyperlink" xfId="21782" builtinId="8" hidden="1"/>
    <cellStyle name="Hyperlink" xfId="21784" builtinId="8" hidden="1"/>
    <cellStyle name="Hyperlink" xfId="21786" builtinId="8" hidden="1"/>
    <cellStyle name="Hyperlink" xfId="21788" builtinId="8" hidden="1"/>
    <cellStyle name="Hyperlink" xfId="21790" builtinId="8" hidden="1"/>
    <cellStyle name="Hyperlink" xfId="21792" builtinId="8" hidden="1"/>
    <cellStyle name="Hyperlink" xfId="21794" builtinId="8" hidden="1"/>
    <cellStyle name="Hyperlink" xfId="21796" builtinId="8" hidden="1"/>
    <cellStyle name="Hyperlink" xfId="21798" builtinId="8" hidden="1"/>
    <cellStyle name="Hyperlink" xfId="21800" builtinId="8" hidden="1"/>
    <cellStyle name="Hyperlink" xfId="21802" builtinId="8" hidden="1"/>
    <cellStyle name="Hyperlink" xfId="21804" builtinId="8" hidden="1"/>
    <cellStyle name="Hyperlink" xfId="21806" builtinId="8" hidden="1"/>
    <cellStyle name="Hyperlink" xfId="21808" builtinId="8" hidden="1"/>
    <cellStyle name="Hyperlink" xfId="21810" builtinId="8" hidden="1"/>
    <cellStyle name="Hyperlink" xfId="21812" builtinId="8" hidden="1"/>
    <cellStyle name="Hyperlink" xfId="21814" builtinId="8" hidden="1"/>
    <cellStyle name="Hyperlink" xfId="21816" builtinId="8" hidden="1"/>
    <cellStyle name="Hyperlink" xfId="21818" builtinId="8" hidden="1"/>
    <cellStyle name="Hyperlink" xfId="21820" builtinId="8" hidden="1"/>
    <cellStyle name="Hyperlink" xfId="21822" builtinId="8" hidden="1"/>
    <cellStyle name="Hyperlink" xfId="21824" builtinId="8" hidden="1"/>
    <cellStyle name="Hyperlink" xfId="21826" builtinId="8" hidden="1"/>
    <cellStyle name="Hyperlink" xfId="21828" builtinId="8" hidden="1"/>
    <cellStyle name="Hyperlink" xfId="21830" builtinId="8" hidden="1"/>
    <cellStyle name="Hyperlink" xfId="21832" builtinId="8" hidden="1"/>
    <cellStyle name="Hyperlink" xfId="21834" builtinId="8" hidden="1"/>
    <cellStyle name="Hyperlink" xfId="21836" builtinId="8" hidden="1"/>
    <cellStyle name="Hyperlink" xfId="21838" builtinId="8" hidden="1"/>
    <cellStyle name="Hyperlink" xfId="21840" builtinId="8" hidden="1"/>
    <cellStyle name="Hyperlink" xfId="21842" builtinId="8" hidden="1"/>
    <cellStyle name="Hyperlink" xfId="21844" builtinId="8" hidden="1"/>
    <cellStyle name="Hyperlink" xfId="21846" builtinId="8" hidden="1"/>
    <cellStyle name="Hyperlink" xfId="21848" builtinId="8" hidden="1"/>
    <cellStyle name="Hyperlink" xfId="21850" builtinId="8" hidden="1"/>
    <cellStyle name="Hyperlink" xfId="21852" builtinId="8" hidden="1"/>
    <cellStyle name="Hyperlink" xfId="21854" builtinId="8" hidden="1"/>
    <cellStyle name="Hyperlink" xfId="21856" builtinId="8" hidden="1"/>
    <cellStyle name="Hyperlink" xfId="21858" builtinId="8" hidden="1"/>
    <cellStyle name="Hyperlink" xfId="21860" builtinId="8" hidden="1"/>
    <cellStyle name="Hyperlink" xfId="21862" builtinId="8" hidden="1"/>
    <cellStyle name="Hyperlink" xfId="21864" builtinId="8" hidden="1"/>
    <cellStyle name="Hyperlink" xfId="21866" builtinId="8" hidden="1"/>
    <cellStyle name="Hyperlink" xfId="21868" builtinId="8" hidden="1"/>
    <cellStyle name="Hyperlink" xfId="21870" builtinId="8" hidden="1"/>
    <cellStyle name="Hyperlink" xfId="21872" builtinId="8" hidden="1"/>
    <cellStyle name="Hyperlink" xfId="21874" builtinId="8" hidden="1"/>
    <cellStyle name="Hyperlink" xfId="21876" builtinId="8" hidden="1"/>
    <cellStyle name="Hyperlink" xfId="21878" builtinId="8" hidden="1"/>
    <cellStyle name="Hyperlink" xfId="21880" builtinId="8" hidden="1"/>
    <cellStyle name="Hyperlink" xfId="21882" builtinId="8" hidden="1"/>
    <cellStyle name="Hyperlink" xfId="21884" builtinId="8" hidden="1"/>
    <cellStyle name="Hyperlink" xfId="21886" builtinId="8" hidden="1"/>
    <cellStyle name="Hyperlink" xfId="21888" builtinId="8" hidden="1"/>
    <cellStyle name="Hyperlink" xfId="21890" builtinId="8" hidden="1"/>
    <cellStyle name="Hyperlink" xfId="21892" builtinId="8" hidden="1"/>
    <cellStyle name="Hyperlink" xfId="21894" builtinId="8" hidden="1"/>
    <cellStyle name="Hyperlink" xfId="21896" builtinId="8" hidden="1"/>
    <cellStyle name="Hyperlink" xfId="21898" builtinId="8" hidden="1"/>
    <cellStyle name="Hyperlink" xfId="21900" builtinId="8" hidden="1"/>
    <cellStyle name="Hyperlink" xfId="21902" builtinId="8" hidden="1"/>
    <cellStyle name="Hyperlink" xfId="21904" builtinId="8" hidden="1"/>
    <cellStyle name="Hyperlink" xfId="21906" builtinId="8" hidden="1"/>
    <cellStyle name="Hyperlink" xfId="21908" builtinId="8" hidden="1"/>
    <cellStyle name="Hyperlink" xfId="21910" builtinId="8" hidden="1"/>
    <cellStyle name="Hyperlink" xfId="21912" builtinId="8" hidden="1"/>
    <cellStyle name="Hyperlink" xfId="21914" builtinId="8" hidden="1"/>
    <cellStyle name="Hyperlink" xfId="21916" builtinId="8" hidden="1"/>
    <cellStyle name="Hyperlink" xfId="21918" builtinId="8" hidden="1"/>
    <cellStyle name="Hyperlink" xfId="21920" builtinId="8" hidden="1"/>
    <cellStyle name="Hyperlink" xfId="21922" builtinId="8" hidden="1"/>
    <cellStyle name="Hyperlink" xfId="21924" builtinId="8" hidden="1"/>
    <cellStyle name="Hyperlink" xfId="21926" builtinId="8" hidden="1"/>
    <cellStyle name="Hyperlink" xfId="21928" builtinId="8" hidden="1"/>
    <cellStyle name="Hyperlink" xfId="21930" builtinId="8" hidden="1"/>
    <cellStyle name="Hyperlink" xfId="21932" builtinId="8" hidden="1"/>
    <cellStyle name="Hyperlink" xfId="21934" builtinId="8" hidden="1"/>
    <cellStyle name="Hyperlink" xfId="21936" builtinId="8" hidden="1"/>
    <cellStyle name="Hyperlink" xfId="21938" builtinId="8" hidden="1"/>
    <cellStyle name="Hyperlink" xfId="21940" builtinId="8" hidden="1"/>
    <cellStyle name="Hyperlink" xfId="21942" builtinId="8" hidden="1"/>
    <cellStyle name="Hyperlink" xfId="21944" builtinId="8" hidden="1"/>
    <cellStyle name="Hyperlink" xfId="21946" builtinId="8" hidden="1"/>
    <cellStyle name="Hyperlink" xfId="21948" builtinId="8" hidden="1"/>
    <cellStyle name="Hyperlink" xfId="21950" builtinId="8" hidden="1"/>
    <cellStyle name="Hyperlink" xfId="21952" builtinId="8" hidden="1"/>
    <cellStyle name="Hyperlink" xfId="21954" builtinId="8" hidden="1"/>
    <cellStyle name="Hyperlink" xfId="21956" builtinId="8" hidden="1"/>
    <cellStyle name="Hyperlink" xfId="21958" builtinId="8" hidden="1"/>
    <cellStyle name="Hyperlink" xfId="21960" builtinId="8" hidden="1"/>
    <cellStyle name="Hyperlink" xfId="21962" builtinId="8" hidden="1"/>
    <cellStyle name="Hyperlink" xfId="21964" builtinId="8" hidden="1"/>
    <cellStyle name="Hyperlink" xfId="21966" builtinId="8" hidden="1"/>
    <cellStyle name="Hyperlink" xfId="21968" builtinId="8" hidden="1"/>
    <cellStyle name="Hyperlink" xfId="21970" builtinId="8" hidden="1"/>
    <cellStyle name="Hyperlink" xfId="21972" builtinId="8" hidden="1"/>
    <cellStyle name="Hyperlink" xfId="21974" builtinId="8" hidden="1"/>
    <cellStyle name="Hyperlink" xfId="21976" builtinId="8" hidden="1"/>
    <cellStyle name="Hyperlink" xfId="21978" builtinId="8" hidden="1"/>
    <cellStyle name="Hyperlink" xfId="21980" builtinId="8" hidden="1"/>
    <cellStyle name="Hyperlink" xfId="21982" builtinId="8" hidden="1"/>
    <cellStyle name="Hyperlink" xfId="21984" builtinId="8" hidden="1"/>
    <cellStyle name="Hyperlink" xfId="21986" builtinId="8" hidden="1"/>
    <cellStyle name="Hyperlink" xfId="21988" builtinId="8" hidden="1"/>
    <cellStyle name="Hyperlink" xfId="21990" builtinId="8" hidden="1"/>
    <cellStyle name="Hyperlink" xfId="21992" builtinId="8" hidden="1"/>
    <cellStyle name="Hyperlink" xfId="21994" builtinId="8" hidden="1"/>
    <cellStyle name="Hyperlink" xfId="21996" builtinId="8" hidden="1"/>
    <cellStyle name="Hyperlink" xfId="21998" builtinId="8" hidden="1"/>
    <cellStyle name="Hyperlink" xfId="22000" builtinId="8" hidden="1"/>
    <cellStyle name="Hyperlink" xfId="22002" builtinId="8" hidden="1"/>
    <cellStyle name="Hyperlink" xfId="22004" builtinId="8" hidden="1"/>
    <cellStyle name="Hyperlink" xfId="22006" builtinId="8" hidden="1"/>
    <cellStyle name="Hyperlink" xfId="22008" builtinId="8" hidden="1"/>
    <cellStyle name="Hyperlink" xfId="22010" builtinId="8" hidden="1"/>
    <cellStyle name="Hyperlink" xfId="22012" builtinId="8" hidden="1"/>
    <cellStyle name="Hyperlink" xfId="22014" builtinId="8" hidden="1"/>
    <cellStyle name="Hyperlink" xfId="22016" builtinId="8" hidden="1"/>
    <cellStyle name="Hyperlink" xfId="22018" builtinId="8" hidden="1"/>
    <cellStyle name="Hyperlink" xfId="22020" builtinId="8" hidden="1"/>
    <cellStyle name="Hyperlink" xfId="22022" builtinId="8" hidden="1"/>
    <cellStyle name="Hyperlink" xfId="22024" builtinId="8" hidden="1"/>
    <cellStyle name="Hyperlink" xfId="22026" builtinId="8" hidden="1"/>
    <cellStyle name="Hyperlink" xfId="22028" builtinId="8" hidden="1"/>
    <cellStyle name="Hyperlink" xfId="22030" builtinId="8" hidden="1"/>
    <cellStyle name="Hyperlink" xfId="22032" builtinId="8" hidden="1"/>
    <cellStyle name="Hyperlink" xfId="22034" builtinId="8" hidden="1"/>
    <cellStyle name="Hyperlink" xfId="22036" builtinId="8" hidden="1"/>
    <cellStyle name="Hyperlink" xfId="22038" builtinId="8" hidden="1"/>
    <cellStyle name="Hyperlink" xfId="22040" builtinId="8" hidden="1"/>
    <cellStyle name="Hyperlink" xfId="22042" builtinId="8" hidden="1"/>
    <cellStyle name="Hyperlink" xfId="22044" builtinId="8" hidden="1"/>
    <cellStyle name="Hyperlink" xfId="22046" builtinId="8" hidden="1"/>
    <cellStyle name="Hyperlink" xfId="22048" builtinId="8" hidden="1"/>
    <cellStyle name="Hyperlink" xfId="22050" builtinId="8" hidden="1"/>
    <cellStyle name="Hyperlink" xfId="22052" builtinId="8" hidden="1"/>
    <cellStyle name="Hyperlink" xfId="22054" builtinId="8" hidden="1"/>
    <cellStyle name="Hyperlink" xfId="22056" builtinId="8" hidden="1"/>
    <cellStyle name="Hyperlink" xfId="22058" builtinId="8" hidden="1"/>
    <cellStyle name="Hyperlink" xfId="22060" builtinId="8" hidden="1"/>
    <cellStyle name="Hyperlink" xfId="22062" builtinId="8" hidden="1"/>
    <cellStyle name="Hyperlink" xfId="22064" builtinId="8" hidden="1"/>
    <cellStyle name="Hyperlink" xfId="22066" builtinId="8" hidden="1"/>
    <cellStyle name="Hyperlink" xfId="22068" builtinId="8" hidden="1"/>
    <cellStyle name="Hyperlink" xfId="22070" builtinId="8" hidden="1"/>
    <cellStyle name="Hyperlink" xfId="22072" builtinId="8" hidden="1"/>
    <cellStyle name="Hyperlink" xfId="22074" builtinId="8" hidden="1"/>
    <cellStyle name="Hyperlink" xfId="22076" builtinId="8" hidden="1"/>
    <cellStyle name="Hyperlink" xfId="22078" builtinId="8" hidden="1"/>
    <cellStyle name="Hyperlink" xfId="22080" builtinId="8" hidden="1"/>
    <cellStyle name="Hyperlink" xfId="22082" builtinId="8" hidden="1"/>
    <cellStyle name="Hyperlink" xfId="22084" builtinId="8" hidden="1"/>
    <cellStyle name="Hyperlink" xfId="22086" builtinId="8" hidden="1"/>
    <cellStyle name="Hyperlink" xfId="22088" builtinId="8" hidden="1"/>
    <cellStyle name="Hyperlink" xfId="22090" builtinId="8" hidden="1"/>
    <cellStyle name="Hyperlink" xfId="22092" builtinId="8" hidden="1"/>
    <cellStyle name="Hyperlink" xfId="22094" builtinId="8" hidden="1"/>
    <cellStyle name="Hyperlink" xfId="22096" builtinId="8" hidden="1"/>
    <cellStyle name="Hyperlink" xfId="22098" builtinId="8" hidden="1"/>
    <cellStyle name="Hyperlink" xfId="22100" builtinId="8" hidden="1"/>
    <cellStyle name="Hyperlink" xfId="22102" builtinId="8" hidden="1"/>
    <cellStyle name="Hyperlink" xfId="22104" builtinId="8" hidden="1"/>
    <cellStyle name="Hyperlink" xfId="22106" builtinId="8" hidden="1"/>
    <cellStyle name="Hyperlink" xfId="22108" builtinId="8" hidden="1"/>
    <cellStyle name="Hyperlink" xfId="22110" builtinId="8" hidden="1"/>
    <cellStyle name="Hyperlink" xfId="22112" builtinId="8" hidden="1"/>
    <cellStyle name="Hyperlink" xfId="22114" builtinId="8" hidden="1"/>
    <cellStyle name="Hyperlink" xfId="22116" builtinId="8" hidden="1"/>
    <cellStyle name="Hyperlink" xfId="22118" builtinId="8" hidden="1"/>
    <cellStyle name="Hyperlink" xfId="22120" builtinId="8" hidden="1"/>
    <cellStyle name="Hyperlink" xfId="22122" builtinId="8" hidden="1"/>
    <cellStyle name="Hyperlink" xfId="22124" builtinId="8" hidden="1"/>
    <cellStyle name="Hyperlink" xfId="22126" builtinId="8" hidden="1"/>
    <cellStyle name="Hyperlink" xfId="22128" builtinId="8" hidden="1"/>
    <cellStyle name="Hyperlink" xfId="22130" builtinId="8" hidden="1"/>
    <cellStyle name="Hyperlink" xfId="22132" builtinId="8" hidden="1"/>
    <cellStyle name="Hyperlink" xfId="22134" builtinId="8" hidden="1"/>
    <cellStyle name="Hyperlink" xfId="22136" builtinId="8" hidden="1"/>
    <cellStyle name="Hyperlink" xfId="22138" builtinId="8" hidden="1"/>
    <cellStyle name="Hyperlink" xfId="22140" builtinId="8" hidden="1"/>
    <cellStyle name="Hyperlink" xfId="22142" builtinId="8" hidden="1"/>
    <cellStyle name="Hyperlink" xfId="22144" builtinId="8" hidden="1"/>
    <cellStyle name="Hyperlink" xfId="22146" builtinId="8" hidden="1"/>
    <cellStyle name="Hyperlink" xfId="22148" builtinId="8" hidden="1"/>
    <cellStyle name="Hyperlink" xfId="22150" builtinId="8" hidden="1"/>
    <cellStyle name="Hyperlink" xfId="22152" builtinId="8" hidden="1"/>
    <cellStyle name="Hyperlink" xfId="22154" builtinId="8" hidden="1"/>
    <cellStyle name="Hyperlink" xfId="22156" builtinId="8" hidden="1"/>
    <cellStyle name="Hyperlink" xfId="22158" builtinId="8" hidden="1"/>
    <cellStyle name="Hyperlink" xfId="22160" builtinId="8" hidden="1"/>
    <cellStyle name="Hyperlink" xfId="22162" builtinId="8" hidden="1"/>
    <cellStyle name="Hyperlink" xfId="22164" builtinId="8" hidden="1"/>
    <cellStyle name="Hyperlink" xfId="22166" builtinId="8" hidden="1"/>
    <cellStyle name="Hyperlink" xfId="22168" builtinId="8" hidden="1"/>
    <cellStyle name="Hyperlink" xfId="22170" builtinId="8" hidden="1"/>
    <cellStyle name="Hyperlink" xfId="22172" builtinId="8" hidden="1"/>
    <cellStyle name="Hyperlink" xfId="22174" builtinId="8" hidden="1"/>
    <cellStyle name="Hyperlink" xfId="22176" builtinId="8" hidden="1"/>
    <cellStyle name="Hyperlink" xfId="22178" builtinId="8" hidden="1"/>
    <cellStyle name="Hyperlink" xfId="22180" builtinId="8" hidden="1"/>
    <cellStyle name="Hyperlink" xfId="22182" builtinId="8" hidden="1"/>
    <cellStyle name="Hyperlink" xfId="22184" builtinId="8" hidden="1"/>
    <cellStyle name="Hyperlink" xfId="22186" builtinId="8" hidden="1"/>
    <cellStyle name="Hyperlink" xfId="22188" builtinId="8" hidden="1"/>
    <cellStyle name="Hyperlink" xfId="22190" builtinId="8" hidden="1"/>
    <cellStyle name="Hyperlink" xfId="22192" builtinId="8" hidden="1"/>
    <cellStyle name="Hyperlink" xfId="22194" builtinId="8" hidden="1"/>
    <cellStyle name="Hyperlink" xfId="22196" builtinId="8" hidden="1"/>
    <cellStyle name="Hyperlink" xfId="22198" builtinId="8" hidden="1"/>
    <cellStyle name="Hyperlink" xfId="22200" builtinId="8" hidden="1"/>
    <cellStyle name="Hyperlink" xfId="22202" builtinId="8" hidden="1"/>
    <cellStyle name="Hyperlink" xfId="22204" builtinId="8" hidden="1"/>
    <cellStyle name="Hyperlink" xfId="22206" builtinId="8" hidden="1"/>
    <cellStyle name="Hyperlink" xfId="22208" builtinId="8" hidden="1"/>
    <cellStyle name="Hyperlink" xfId="22210" builtinId="8" hidden="1"/>
    <cellStyle name="Hyperlink" xfId="22212" builtinId="8" hidden="1"/>
    <cellStyle name="Hyperlink" xfId="22214" builtinId="8" hidden="1"/>
    <cellStyle name="Hyperlink" xfId="22216" builtinId="8" hidden="1"/>
    <cellStyle name="Hyperlink" xfId="22218" builtinId="8" hidden="1"/>
    <cellStyle name="Hyperlink" xfId="22220" builtinId="8" hidden="1"/>
    <cellStyle name="Hyperlink" xfId="22222" builtinId="8" hidden="1"/>
    <cellStyle name="Hyperlink" xfId="22224" builtinId="8" hidden="1"/>
    <cellStyle name="Hyperlink" xfId="22226" builtinId="8" hidden="1"/>
    <cellStyle name="Hyperlink" xfId="22228" builtinId="8" hidden="1"/>
    <cellStyle name="Hyperlink" xfId="22230" builtinId="8" hidden="1"/>
    <cellStyle name="Hyperlink" xfId="22232" builtinId="8" hidden="1"/>
    <cellStyle name="Hyperlink" xfId="22234" builtinId="8" hidden="1"/>
    <cellStyle name="Hyperlink" xfId="22236" builtinId="8" hidden="1"/>
    <cellStyle name="Hyperlink" xfId="22238" builtinId="8" hidden="1"/>
    <cellStyle name="Hyperlink" xfId="22240" builtinId="8" hidden="1"/>
    <cellStyle name="Hyperlink" xfId="22242" builtinId="8" hidden="1"/>
    <cellStyle name="Hyperlink" xfId="22244" builtinId="8" hidden="1"/>
    <cellStyle name="Hyperlink" xfId="22246" builtinId="8" hidden="1"/>
    <cellStyle name="Hyperlink" xfId="22248" builtinId="8" hidden="1"/>
    <cellStyle name="Hyperlink" xfId="22250" builtinId="8" hidden="1"/>
    <cellStyle name="Hyperlink" xfId="22252" builtinId="8" hidden="1"/>
    <cellStyle name="Hyperlink" xfId="22254" builtinId="8" hidden="1"/>
    <cellStyle name="Hyperlink" xfId="22256" builtinId="8" hidden="1"/>
    <cellStyle name="Hyperlink" xfId="22258" builtinId="8" hidden="1"/>
    <cellStyle name="Hyperlink" xfId="22260" builtinId="8" hidden="1"/>
    <cellStyle name="Hyperlink" xfId="22262" builtinId="8" hidden="1"/>
    <cellStyle name="Hyperlink" xfId="22264" builtinId="8" hidden="1"/>
    <cellStyle name="Hyperlink" xfId="22266" builtinId="8" hidden="1"/>
    <cellStyle name="Hyperlink" xfId="22268" builtinId="8" hidden="1"/>
    <cellStyle name="Hyperlink" xfId="22270" builtinId="8" hidden="1"/>
    <cellStyle name="Hyperlink" xfId="22272" builtinId="8" hidden="1"/>
    <cellStyle name="Hyperlink" xfId="22274" builtinId="8" hidden="1"/>
    <cellStyle name="Hyperlink" xfId="22276" builtinId="8" hidden="1"/>
    <cellStyle name="Hyperlink" xfId="22278" builtinId="8" hidden="1"/>
    <cellStyle name="Hyperlink" xfId="22280" builtinId="8" hidden="1"/>
    <cellStyle name="Hyperlink" xfId="22282" builtinId="8" hidden="1"/>
    <cellStyle name="Hyperlink" xfId="22284" builtinId="8" hidden="1"/>
    <cellStyle name="Hyperlink" xfId="22286" builtinId="8" hidden="1"/>
    <cellStyle name="Hyperlink" xfId="22288" builtinId="8" hidden="1"/>
    <cellStyle name="Hyperlink" xfId="22290" builtinId="8" hidden="1"/>
    <cellStyle name="Hyperlink" xfId="22292" builtinId="8" hidden="1"/>
    <cellStyle name="Hyperlink" xfId="22294" builtinId="8" hidden="1"/>
    <cellStyle name="Hyperlink" xfId="22296" builtinId="8" hidden="1"/>
    <cellStyle name="Hyperlink" xfId="22298" builtinId="8" hidden="1"/>
    <cellStyle name="Hyperlink" xfId="22300" builtinId="8" hidden="1"/>
    <cellStyle name="Hyperlink" xfId="22302" builtinId="8" hidden="1"/>
    <cellStyle name="Hyperlink" xfId="22304" builtinId="8" hidden="1"/>
    <cellStyle name="Hyperlink" xfId="22306" builtinId="8" hidden="1"/>
    <cellStyle name="Hyperlink" xfId="22308" builtinId="8" hidden="1"/>
    <cellStyle name="Hyperlink" xfId="22310" builtinId="8" hidden="1"/>
    <cellStyle name="Hyperlink" xfId="22312" builtinId="8" hidden="1"/>
    <cellStyle name="Hyperlink" xfId="22314" builtinId="8" hidden="1"/>
    <cellStyle name="Hyperlink" xfId="22316" builtinId="8" hidden="1"/>
    <cellStyle name="Hyperlink" xfId="22318" builtinId="8" hidden="1"/>
    <cellStyle name="Hyperlink" xfId="22320" builtinId="8" hidden="1"/>
    <cellStyle name="Hyperlink" xfId="22322" builtinId="8" hidden="1"/>
    <cellStyle name="Hyperlink" xfId="22324" builtinId="8" hidden="1"/>
    <cellStyle name="Hyperlink" xfId="22326" builtinId="8" hidden="1"/>
    <cellStyle name="Hyperlink" xfId="22328" builtinId="8" hidden="1"/>
    <cellStyle name="Hyperlink" xfId="22330" builtinId="8" hidden="1"/>
    <cellStyle name="Hyperlink" xfId="22332" builtinId="8" hidden="1"/>
    <cellStyle name="Hyperlink" xfId="22334" builtinId="8" hidden="1"/>
    <cellStyle name="Hyperlink" xfId="22336" builtinId="8" hidden="1"/>
    <cellStyle name="Hyperlink" xfId="22338" builtinId="8" hidden="1"/>
    <cellStyle name="Hyperlink" xfId="22340" builtinId="8" hidden="1"/>
    <cellStyle name="Hyperlink" xfId="22342" builtinId="8" hidden="1"/>
    <cellStyle name="Hyperlink" xfId="22344" builtinId="8" hidden="1"/>
    <cellStyle name="Hyperlink" xfId="22346" builtinId="8" hidden="1"/>
    <cellStyle name="Hyperlink" xfId="22348" builtinId="8" hidden="1"/>
    <cellStyle name="Hyperlink" xfId="22350" builtinId="8" hidden="1"/>
    <cellStyle name="Hyperlink" xfId="22352" builtinId="8" hidden="1"/>
    <cellStyle name="Hyperlink" xfId="22354" builtinId="8" hidden="1"/>
    <cellStyle name="Hyperlink" xfId="22356" builtinId="8" hidden="1"/>
    <cellStyle name="Hyperlink" xfId="22358" builtinId="8" hidden="1"/>
    <cellStyle name="Hyperlink" xfId="22360" builtinId="8" hidden="1"/>
    <cellStyle name="Hyperlink" xfId="22362" builtinId="8" hidden="1"/>
    <cellStyle name="Hyperlink" xfId="22364" builtinId="8" hidden="1"/>
    <cellStyle name="Hyperlink" xfId="22366" builtinId="8" hidden="1"/>
    <cellStyle name="Hyperlink" xfId="22368" builtinId="8" hidden="1"/>
    <cellStyle name="Hyperlink" xfId="22370" builtinId="8" hidden="1"/>
    <cellStyle name="Hyperlink" xfId="22372" builtinId="8" hidden="1"/>
    <cellStyle name="Hyperlink" xfId="22374" builtinId="8" hidden="1"/>
    <cellStyle name="Hyperlink" xfId="22376" builtinId="8" hidden="1"/>
    <cellStyle name="Hyperlink" xfId="22378" builtinId="8" hidden="1"/>
    <cellStyle name="Hyperlink" xfId="22380" builtinId="8" hidden="1"/>
    <cellStyle name="Hyperlink" xfId="22382" builtinId="8" hidden="1"/>
    <cellStyle name="Hyperlink" xfId="22384" builtinId="8" hidden="1"/>
    <cellStyle name="Hyperlink" xfId="22386" builtinId="8" hidden="1"/>
    <cellStyle name="Hyperlink" xfId="22388" builtinId="8" hidden="1"/>
    <cellStyle name="Hyperlink" xfId="22390" builtinId="8" hidden="1"/>
    <cellStyle name="Hyperlink" xfId="22392" builtinId="8" hidden="1"/>
    <cellStyle name="Hyperlink" xfId="22394" builtinId="8" hidden="1"/>
    <cellStyle name="Hyperlink" xfId="22396" builtinId="8" hidden="1"/>
    <cellStyle name="Hyperlink" xfId="22398" builtinId="8" hidden="1"/>
    <cellStyle name="Hyperlink" xfId="22400" builtinId="8" hidden="1"/>
    <cellStyle name="Hyperlink" xfId="22402" builtinId="8" hidden="1"/>
    <cellStyle name="Hyperlink" xfId="22404" builtinId="8" hidden="1"/>
    <cellStyle name="Hyperlink" xfId="22406" builtinId="8" hidden="1"/>
    <cellStyle name="Hyperlink" xfId="22408" builtinId="8" hidden="1"/>
    <cellStyle name="Hyperlink" xfId="22410" builtinId="8" hidden="1"/>
    <cellStyle name="Hyperlink" xfId="22412" builtinId="8" hidden="1"/>
    <cellStyle name="Hyperlink" xfId="22414" builtinId="8" hidden="1"/>
    <cellStyle name="Hyperlink" xfId="22416" builtinId="8" hidden="1"/>
    <cellStyle name="Hyperlink" xfId="22418" builtinId="8" hidden="1"/>
    <cellStyle name="Hyperlink" xfId="22420" builtinId="8" hidden="1"/>
    <cellStyle name="Hyperlink" xfId="22422" builtinId="8" hidden="1"/>
    <cellStyle name="Hyperlink" xfId="22424" builtinId="8" hidden="1"/>
    <cellStyle name="Hyperlink" xfId="22426" builtinId="8" hidden="1"/>
    <cellStyle name="Hyperlink" xfId="22428" builtinId="8" hidden="1"/>
    <cellStyle name="Hyperlink" xfId="22430" builtinId="8" hidden="1"/>
    <cellStyle name="Hyperlink" xfId="22596" builtinId="8" hidden="1"/>
    <cellStyle name="Hyperlink" xfId="22598" builtinId="8" hidden="1"/>
    <cellStyle name="Hyperlink" xfId="22600" builtinId="8" hidden="1"/>
    <cellStyle name="Hyperlink" xfId="22602" builtinId="8" hidden="1"/>
    <cellStyle name="Hyperlink" xfId="22604" builtinId="8" hidden="1"/>
    <cellStyle name="Hyperlink" xfId="22606" builtinId="8" hidden="1"/>
    <cellStyle name="Hyperlink" xfId="22608" builtinId="8" hidden="1"/>
    <cellStyle name="Hyperlink" xfId="22610" builtinId="8" hidden="1"/>
    <cellStyle name="Hyperlink" xfId="22612" builtinId="8" hidden="1"/>
    <cellStyle name="Hyperlink" xfId="22614" builtinId="8" hidden="1"/>
    <cellStyle name="Hyperlink" xfId="22616" builtinId="8" hidden="1"/>
    <cellStyle name="Hyperlink" xfId="22618" builtinId="8" hidden="1"/>
    <cellStyle name="Hyperlink" xfId="22620" builtinId="8" hidden="1"/>
    <cellStyle name="Hyperlink" xfId="22622" builtinId="8" hidden="1"/>
    <cellStyle name="Hyperlink" xfId="22624" builtinId="8" hidden="1"/>
    <cellStyle name="Hyperlink" xfId="22626" builtinId="8" hidden="1"/>
    <cellStyle name="Hyperlink" xfId="22628" builtinId="8" hidden="1"/>
    <cellStyle name="Hyperlink" xfId="22630" builtinId="8" hidden="1"/>
    <cellStyle name="Hyperlink" xfId="22632" builtinId="8" hidden="1"/>
    <cellStyle name="Hyperlink" xfId="22634" builtinId="8" hidden="1"/>
    <cellStyle name="Hyperlink" xfId="22636" builtinId="8" hidden="1"/>
    <cellStyle name="Hyperlink" xfId="22638" builtinId="8" hidden="1"/>
    <cellStyle name="Hyperlink" xfId="22640" builtinId="8" hidden="1"/>
    <cellStyle name="Hyperlink" xfId="22642" builtinId="8" hidden="1"/>
    <cellStyle name="Hyperlink" xfId="22644" builtinId="8" hidden="1"/>
    <cellStyle name="Hyperlink" xfId="22646" builtinId="8" hidden="1"/>
    <cellStyle name="Hyperlink" xfId="22648" builtinId="8" hidden="1"/>
    <cellStyle name="Hyperlink" xfId="22650" builtinId="8" hidden="1"/>
    <cellStyle name="Hyperlink" xfId="22652" builtinId="8" hidden="1"/>
    <cellStyle name="Hyperlink" xfId="22654" builtinId="8" hidden="1"/>
    <cellStyle name="Hyperlink" xfId="22656" builtinId="8" hidden="1"/>
    <cellStyle name="Hyperlink" xfId="22658" builtinId="8" hidden="1"/>
    <cellStyle name="Hyperlink" xfId="22660" builtinId="8" hidden="1"/>
    <cellStyle name="Hyperlink" xfId="22662" builtinId="8" hidden="1"/>
    <cellStyle name="Hyperlink" xfId="22664" builtinId="8" hidden="1"/>
    <cellStyle name="Hyperlink" xfId="22666" builtinId="8" hidden="1"/>
    <cellStyle name="Hyperlink" xfId="22668" builtinId="8" hidden="1"/>
    <cellStyle name="Hyperlink" xfId="22670" builtinId="8" hidden="1"/>
    <cellStyle name="Hyperlink" xfId="22672" builtinId="8" hidden="1"/>
    <cellStyle name="Hyperlink" xfId="22674" builtinId="8" hidden="1"/>
    <cellStyle name="Hyperlink" xfId="22676" builtinId="8" hidden="1"/>
    <cellStyle name="Hyperlink" xfId="22678" builtinId="8" hidden="1"/>
    <cellStyle name="Hyperlink" xfId="22680" builtinId="8" hidden="1"/>
    <cellStyle name="Hyperlink" xfId="22682" builtinId="8" hidden="1"/>
    <cellStyle name="Hyperlink" xfId="22684" builtinId="8" hidden="1"/>
    <cellStyle name="Hyperlink" xfId="22686" builtinId="8" hidden="1"/>
    <cellStyle name="Hyperlink" xfId="22688" builtinId="8" hidden="1"/>
    <cellStyle name="Hyperlink" xfId="22690" builtinId="8" hidden="1"/>
    <cellStyle name="Hyperlink" xfId="22692" builtinId="8" hidden="1"/>
    <cellStyle name="Hyperlink" xfId="22694" builtinId="8" hidden="1"/>
    <cellStyle name="Hyperlink" xfId="22696" builtinId="8" hidden="1"/>
    <cellStyle name="Hyperlink" xfId="22698" builtinId="8" hidden="1"/>
    <cellStyle name="Hyperlink" xfId="22700" builtinId="8" hidden="1"/>
    <cellStyle name="Hyperlink" xfId="22702" builtinId="8" hidden="1"/>
    <cellStyle name="Hyperlink" xfId="22704" builtinId="8" hidden="1"/>
    <cellStyle name="Hyperlink" xfId="22706" builtinId="8" hidden="1"/>
    <cellStyle name="Hyperlink" xfId="22708" builtinId="8" hidden="1"/>
    <cellStyle name="Hyperlink" xfId="22710" builtinId="8" hidden="1"/>
    <cellStyle name="Hyperlink" xfId="22712" builtinId="8" hidden="1"/>
    <cellStyle name="Hyperlink" xfId="22714" builtinId="8" hidden="1"/>
    <cellStyle name="Hyperlink" xfId="22716" builtinId="8" hidden="1"/>
    <cellStyle name="Hyperlink" xfId="22718" builtinId="8" hidden="1"/>
    <cellStyle name="Hyperlink" xfId="22720" builtinId="8" hidden="1"/>
    <cellStyle name="Hyperlink" xfId="22722" builtinId="8" hidden="1"/>
    <cellStyle name="Hyperlink" xfId="22724" builtinId="8" hidden="1"/>
    <cellStyle name="Hyperlink" xfId="22726" builtinId="8" hidden="1"/>
    <cellStyle name="Hyperlink" xfId="22728" builtinId="8" hidden="1"/>
    <cellStyle name="Hyperlink" xfId="22730" builtinId="8" hidden="1"/>
    <cellStyle name="Hyperlink" xfId="22732" builtinId="8" hidden="1"/>
    <cellStyle name="Hyperlink" xfId="22734" builtinId="8" hidden="1"/>
    <cellStyle name="Hyperlink" xfId="22736" builtinId="8" hidden="1"/>
    <cellStyle name="Hyperlink" xfId="22738" builtinId="8" hidden="1"/>
    <cellStyle name="Hyperlink" xfId="22740" builtinId="8" hidden="1"/>
    <cellStyle name="Hyperlink" xfId="22742" builtinId="8" hidden="1"/>
    <cellStyle name="Hyperlink" xfId="22744" builtinId="8" hidden="1"/>
    <cellStyle name="Hyperlink" xfId="22746" builtinId="8" hidden="1"/>
    <cellStyle name="Hyperlink" xfId="22748" builtinId="8" hidden="1"/>
    <cellStyle name="Hyperlink" xfId="22750" builtinId="8" hidden="1"/>
    <cellStyle name="Hyperlink" xfId="22752" builtinId="8" hidden="1"/>
    <cellStyle name="Hyperlink" xfId="22754" builtinId="8" hidden="1"/>
    <cellStyle name="Hyperlink" xfId="22756" builtinId="8" hidden="1"/>
    <cellStyle name="Hyperlink" xfId="22758" builtinId="8" hidden="1"/>
    <cellStyle name="Hyperlink" xfId="22760" builtinId="8" hidden="1"/>
    <cellStyle name="Hyperlink" xfId="22762" builtinId="8" hidden="1"/>
    <cellStyle name="Hyperlink" xfId="22764" builtinId="8" hidden="1"/>
    <cellStyle name="Hyperlink" xfId="22766" builtinId="8" hidden="1"/>
    <cellStyle name="Hyperlink" xfId="22768" builtinId="8" hidden="1"/>
    <cellStyle name="Hyperlink" xfId="22770" builtinId="8" hidden="1"/>
    <cellStyle name="Hyperlink" xfId="22772" builtinId="8" hidden="1"/>
    <cellStyle name="Hyperlink" xfId="22774" builtinId="8" hidden="1"/>
    <cellStyle name="Hyperlink" xfId="22776" builtinId="8" hidden="1"/>
    <cellStyle name="Hyperlink" xfId="22778" builtinId="8" hidden="1"/>
    <cellStyle name="Hyperlink" xfId="22780" builtinId="8" hidden="1"/>
    <cellStyle name="Hyperlink" xfId="22782" builtinId="8" hidden="1"/>
    <cellStyle name="Hyperlink" xfId="22784" builtinId="8" hidden="1"/>
    <cellStyle name="Hyperlink" xfId="22786" builtinId="8" hidden="1"/>
    <cellStyle name="Hyperlink" xfId="22788" builtinId="8" hidden="1"/>
    <cellStyle name="Hyperlink" xfId="22790" builtinId="8" hidden="1"/>
    <cellStyle name="Hyperlink" xfId="22792" builtinId="8" hidden="1"/>
    <cellStyle name="Hyperlink" xfId="22794" builtinId="8" hidden="1"/>
    <cellStyle name="Hyperlink" xfId="22796" builtinId="8" hidden="1"/>
    <cellStyle name="Hyperlink" xfId="22798" builtinId="8" hidden="1"/>
    <cellStyle name="Hyperlink" xfId="22800" builtinId="8" hidden="1"/>
    <cellStyle name="Hyperlink" xfId="22802" builtinId="8" hidden="1"/>
    <cellStyle name="Hyperlink" xfId="22804" builtinId="8" hidden="1"/>
    <cellStyle name="Hyperlink" xfId="22806" builtinId="8" hidden="1"/>
    <cellStyle name="Hyperlink" xfId="22808" builtinId="8" hidden="1"/>
    <cellStyle name="Hyperlink" xfId="22810" builtinId="8" hidden="1"/>
    <cellStyle name="Hyperlink" xfId="22812" builtinId="8" hidden="1"/>
    <cellStyle name="Hyperlink" xfId="22814" builtinId="8" hidden="1"/>
    <cellStyle name="Hyperlink" xfId="22816" builtinId="8" hidden="1"/>
    <cellStyle name="Hyperlink" xfId="22818" builtinId="8" hidden="1"/>
    <cellStyle name="Hyperlink" xfId="22820" builtinId="8" hidden="1"/>
    <cellStyle name="Hyperlink" xfId="22822" builtinId="8" hidden="1"/>
    <cellStyle name="Hyperlink" xfId="22824" builtinId="8" hidden="1"/>
    <cellStyle name="Hyperlink" xfId="22826" builtinId="8" hidden="1"/>
    <cellStyle name="Hyperlink" xfId="22828" builtinId="8" hidden="1"/>
    <cellStyle name="Hyperlink" xfId="22830" builtinId="8" hidden="1"/>
    <cellStyle name="Hyperlink" xfId="22832" builtinId="8" hidden="1"/>
    <cellStyle name="Hyperlink" xfId="22834" builtinId="8" hidden="1"/>
    <cellStyle name="Hyperlink" xfId="22836" builtinId="8" hidden="1"/>
    <cellStyle name="Hyperlink" xfId="22838" builtinId="8" hidden="1"/>
    <cellStyle name="Hyperlink" xfId="22840" builtinId="8" hidden="1"/>
    <cellStyle name="Hyperlink" xfId="22842" builtinId="8" hidden="1"/>
    <cellStyle name="Hyperlink" xfId="22844" builtinId="8" hidden="1"/>
    <cellStyle name="Hyperlink" xfId="22846" builtinId="8" hidden="1"/>
    <cellStyle name="Hyperlink" xfId="22848" builtinId="8" hidden="1"/>
    <cellStyle name="Hyperlink" xfId="22850" builtinId="8" hidden="1"/>
    <cellStyle name="Hyperlink" xfId="22852" builtinId="8" hidden="1"/>
    <cellStyle name="Hyperlink" xfId="22854" builtinId="8" hidden="1"/>
    <cellStyle name="Hyperlink" xfId="22856" builtinId="8" hidden="1"/>
    <cellStyle name="Hyperlink" xfId="22858" builtinId="8" hidden="1"/>
    <cellStyle name="Hyperlink" xfId="22860" builtinId="8" hidden="1"/>
    <cellStyle name="Hyperlink" xfId="22862" builtinId="8" hidden="1"/>
    <cellStyle name="Hyperlink" xfId="22864" builtinId="8" hidden="1"/>
    <cellStyle name="Hyperlink" xfId="22866" builtinId="8" hidden="1"/>
    <cellStyle name="Hyperlink" xfId="22868" builtinId="8" hidden="1"/>
    <cellStyle name="Hyperlink" xfId="22870" builtinId="8" hidden="1"/>
    <cellStyle name="Hyperlink" xfId="22872" builtinId="8" hidden="1"/>
    <cellStyle name="Hyperlink" xfId="22874" builtinId="8" hidden="1"/>
    <cellStyle name="Hyperlink" xfId="22876" builtinId="8" hidden="1"/>
    <cellStyle name="Hyperlink" xfId="22878" builtinId="8" hidden="1"/>
    <cellStyle name="Hyperlink" xfId="22880" builtinId="8" hidden="1"/>
    <cellStyle name="Hyperlink" xfId="22882" builtinId="8" hidden="1"/>
    <cellStyle name="Hyperlink" xfId="22884" builtinId="8" hidden="1"/>
    <cellStyle name="Hyperlink" xfId="22886" builtinId="8" hidden="1"/>
    <cellStyle name="Hyperlink" xfId="22888" builtinId="8" hidden="1"/>
    <cellStyle name="Hyperlink" xfId="22890" builtinId="8" hidden="1"/>
    <cellStyle name="Hyperlink" xfId="22892" builtinId="8" hidden="1"/>
    <cellStyle name="Hyperlink" xfId="22894" builtinId="8" hidden="1"/>
    <cellStyle name="Hyperlink" xfId="22896" builtinId="8" hidden="1"/>
    <cellStyle name="Hyperlink" xfId="22898" builtinId="8" hidden="1"/>
    <cellStyle name="Hyperlink" xfId="22900" builtinId="8" hidden="1"/>
    <cellStyle name="Hyperlink" xfId="22902" builtinId="8" hidden="1"/>
    <cellStyle name="Hyperlink" xfId="22904" builtinId="8" hidden="1"/>
    <cellStyle name="Hyperlink" xfId="22906" builtinId="8" hidden="1"/>
    <cellStyle name="Hyperlink" xfId="22908" builtinId="8" hidden="1"/>
    <cellStyle name="Hyperlink" xfId="22910" builtinId="8" hidden="1"/>
    <cellStyle name="Hyperlink" xfId="22912" builtinId="8" hidden="1"/>
    <cellStyle name="Hyperlink" xfId="22914" builtinId="8" hidden="1"/>
    <cellStyle name="Hyperlink" xfId="22916" builtinId="8" hidden="1"/>
    <cellStyle name="Hyperlink" xfId="22918" builtinId="8" hidden="1"/>
    <cellStyle name="Hyperlink" xfId="22920" builtinId="8" hidden="1"/>
    <cellStyle name="Hyperlink" xfId="22922" builtinId="8" hidden="1"/>
    <cellStyle name="Hyperlink" xfId="22924" builtinId="8" hidden="1"/>
    <cellStyle name="Hyperlink" xfId="22926" builtinId="8" hidden="1"/>
    <cellStyle name="Hyperlink" xfId="22928" builtinId="8" hidden="1"/>
    <cellStyle name="Hyperlink" xfId="22930" builtinId="8" hidden="1"/>
    <cellStyle name="Hyperlink" xfId="22932" builtinId="8" hidden="1"/>
    <cellStyle name="Hyperlink" xfId="22934" builtinId="8" hidden="1"/>
    <cellStyle name="Hyperlink" xfId="22936" builtinId="8" hidden="1"/>
    <cellStyle name="Hyperlink" xfId="22938" builtinId="8" hidden="1"/>
    <cellStyle name="Hyperlink" xfId="22940" builtinId="8" hidden="1"/>
    <cellStyle name="Hyperlink" xfId="22942" builtinId="8" hidden="1"/>
    <cellStyle name="Hyperlink" xfId="22944" builtinId="8" hidden="1"/>
    <cellStyle name="Hyperlink" xfId="22946" builtinId="8" hidden="1"/>
    <cellStyle name="Hyperlink" xfId="22948" builtinId="8" hidden="1"/>
    <cellStyle name="Hyperlink" xfId="22950" builtinId="8" hidden="1"/>
    <cellStyle name="Hyperlink" xfId="22952" builtinId="8" hidden="1"/>
    <cellStyle name="Hyperlink" xfId="22954" builtinId="8" hidden="1"/>
    <cellStyle name="Hyperlink" xfId="22956" builtinId="8" hidden="1"/>
    <cellStyle name="Hyperlink" xfId="22958" builtinId="8" hidden="1"/>
    <cellStyle name="Hyperlink" xfId="22960" builtinId="8" hidden="1"/>
    <cellStyle name="Hyperlink" xfId="22962" builtinId="8" hidden="1"/>
    <cellStyle name="Hyperlink" xfId="22964" builtinId="8" hidden="1"/>
    <cellStyle name="Hyperlink" xfId="22966" builtinId="8" hidden="1"/>
    <cellStyle name="Hyperlink" xfId="22968" builtinId="8" hidden="1"/>
    <cellStyle name="Hyperlink" xfId="22970" builtinId="8" hidden="1"/>
    <cellStyle name="Hyperlink" xfId="22972" builtinId="8" hidden="1"/>
    <cellStyle name="Hyperlink" xfId="22974" builtinId="8" hidden="1"/>
    <cellStyle name="Hyperlink" xfId="22976" builtinId="8" hidden="1"/>
    <cellStyle name="Hyperlink" xfId="22978" builtinId="8" hidden="1"/>
    <cellStyle name="Hyperlink" xfId="22980" builtinId="8" hidden="1"/>
    <cellStyle name="Hyperlink" xfId="22982" builtinId="8" hidden="1"/>
    <cellStyle name="Hyperlink" xfId="22984" builtinId="8" hidden="1"/>
    <cellStyle name="Hyperlink" xfId="22986" builtinId="8" hidden="1"/>
    <cellStyle name="Hyperlink" xfId="22988" builtinId="8" hidden="1"/>
    <cellStyle name="Hyperlink" xfId="22990" builtinId="8" hidden="1"/>
    <cellStyle name="Hyperlink" xfId="22992" builtinId="8" hidden="1"/>
    <cellStyle name="Hyperlink" xfId="22994" builtinId="8" hidden="1"/>
    <cellStyle name="Hyperlink" xfId="22996" builtinId="8" hidden="1"/>
    <cellStyle name="Hyperlink" xfId="22998" builtinId="8" hidden="1"/>
    <cellStyle name="Hyperlink" xfId="23000" builtinId="8" hidden="1"/>
    <cellStyle name="Hyperlink" xfId="23002" builtinId="8" hidden="1"/>
    <cellStyle name="Hyperlink" xfId="23004" builtinId="8" hidden="1"/>
    <cellStyle name="Hyperlink" xfId="23006" builtinId="8" hidden="1"/>
    <cellStyle name="Hyperlink" xfId="23008" builtinId="8" hidden="1"/>
    <cellStyle name="Hyperlink" xfId="23010" builtinId="8" hidden="1"/>
    <cellStyle name="Hyperlink" xfId="23012" builtinId="8" hidden="1"/>
    <cellStyle name="Hyperlink" xfId="23014" builtinId="8" hidden="1"/>
    <cellStyle name="Hyperlink" xfId="23016" builtinId="8" hidden="1"/>
    <cellStyle name="Hyperlink" xfId="23018" builtinId="8" hidden="1"/>
    <cellStyle name="Hyperlink" xfId="23020" builtinId="8" hidden="1"/>
    <cellStyle name="Hyperlink" xfId="23022" builtinId="8" hidden="1"/>
    <cellStyle name="Hyperlink" xfId="23024" builtinId="8" hidden="1"/>
    <cellStyle name="Hyperlink" xfId="23026" builtinId="8" hidden="1"/>
    <cellStyle name="Hyperlink" xfId="23028" builtinId="8" hidden="1"/>
    <cellStyle name="Hyperlink" xfId="23030" builtinId="8" hidden="1"/>
    <cellStyle name="Hyperlink" xfId="23032" builtinId="8" hidden="1"/>
    <cellStyle name="Hyperlink" xfId="23034" builtinId="8" hidden="1"/>
    <cellStyle name="Hyperlink" xfId="23036" builtinId="8" hidden="1"/>
    <cellStyle name="Hyperlink" xfId="23038" builtinId="8" hidden="1"/>
    <cellStyle name="Hyperlink" xfId="23040" builtinId="8" hidden="1"/>
    <cellStyle name="Hyperlink" xfId="23042" builtinId="8" hidden="1"/>
    <cellStyle name="Hyperlink" xfId="23044" builtinId="8" hidden="1"/>
    <cellStyle name="Hyperlink" xfId="23046" builtinId="8" hidden="1"/>
    <cellStyle name="Hyperlink" xfId="23048" builtinId="8" hidden="1"/>
    <cellStyle name="Hyperlink" xfId="23050" builtinId="8" hidden="1"/>
    <cellStyle name="Hyperlink" xfId="23052" builtinId="8" hidden="1"/>
    <cellStyle name="Hyperlink" xfId="23054" builtinId="8" hidden="1"/>
    <cellStyle name="Hyperlink" xfId="23056" builtinId="8" hidden="1"/>
    <cellStyle name="Hyperlink" xfId="23058" builtinId="8" hidden="1"/>
    <cellStyle name="Hyperlink" xfId="23060" builtinId="8" hidden="1"/>
    <cellStyle name="Hyperlink" xfId="23062" builtinId="8" hidden="1"/>
    <cellStyle name="Hyperlink" xfId="23064" builtinId="8" hidden="1"/>
    <cellStyle name="Hyperlink" xfId="23066" builtinId="8" hidden="1"/>
    <cellStyle name="Hyperlink" xfId="23068" builtinId="8" hidden="1"/>
    <cellStyle name="Hyperlink" xfId="23070" builtinId="8" hidden="1"/>
    <cellStyle name="Hyperlink" xfId="23072" builtinId="8" hidden="1"/>
    <cellStyle name="Hyperlink" xfId="23074" builtinId="8" hidden="1"/>
    <cellStyle name="Hyperlink" xfId="23076" builtinId="8" hidden="1"/>
    <cellStyle name="Hyperlink" xfId="23078" builtinId="8" hidden="1"/>
    <cellStyle name="Hyperlink" xfId="23080" builtinId="8" hidden="1"/>
    <cellStyle name="Hyperlink" xfId="23082" builtinId="8" hidden="1"/>
    <cellStyle name="Hyperlink" xfId="23084" builtinId="8" hidden="1"/>
    <cellStyle name="Hyperlink" xfId="23086" builtinId="8" hidden="1"/>
    <cellStyle name="Hyperlink" xfId="23088" builtinId="8" hidden="1"/>
    <cellStyle name="Hyperlink" xfId="23090" builtinId="8" hidden="1"/>
    <cellStyle name="Hyperlink" xfId="23092" builtinId="8" hidden="1"/>
    <cellStyle name="Hyperlink" xfId="23094" builtinId="8" hidden="1"/>
    <cellStyle name="Hyperlink" xfId="23096" builtinId="8" hidden="1"/>
    <cellStyle name="Hyperlink" xfId="23098" builtinId="8" hidden="1"/>
    <cellStyle name="Hyperlink" xfId="23100" builtinId="8" hidden="1"/>
    <cellStyle name="Hyperlink" xfId="23102" builtinId="8" hidden="1"/>
    <cellStyle name="Hyperlink" xfId="23104" builtinId="8" hidden="1"/>
    <cellStyle name="Hyperlink" xfId="23106" builtinId="8" hidden="1"/>
    <cellStyle name="Hyperlink" xfId="23108" builtinId="8" hidden="1"/>
    <cellStyle name="Hyperlink" xfId="23110" builtinId="8" hidden="1"/>
    <cellStyle name="Hyperlink" xfId="23112" builtinId="8" hidden="1"/>
    <cellStyle name="Hyperlink" xfId="23114" builtinId="8" hidden="1"/>
    <cellStyle name="Hyperlink" xfId="23116" builtinId="8" hidden="1"/>
    <cellStyle name="Hyperlink" xfId="23118" builtinId="8" hidden="1"/>
    <cellStyle name="Hyperlink" xfId="23120" builtinId="8" hidden="1"/>
    <cellStyle name="Hyperlink" xfId="23122" builtinId="8" hidden="1"/>
    <cellStyle name="Hyperlink" xfId="23124" builtinId="8" hidden="1"/>
    <cellStyle name="Hyperlink" xfId="23126" builtinId="8" hidden="1"/>
    <cellStyle name="Hyperlink" xfId="23128" builtinId="8" hidden="1"/>
    <cellStyle name="Hyperlink" xfId="23130" builtinId="8" hidden="1"/>
    <cellStyle name="Hyperlink" xfId="23132" builtinId="8" hidden="1"/>
    <cellStyle name="Hyperlink" xfId="23134" builtinId="8" hidden="1"/>
    <cellStyle name="Hyperlink" xfId="23136" builtinId="8" hidden="1"/>
    <cellStyle name="Hyperlink" xfId="23138" builtinId="8" hidden="1"/>
    <cellStyle name="Hyperlink" xfId="23140" builtinId="8" hidden="1"/>
    <cellStyle name="Hyperlink" xfId="23142" builtinId="8" hidden="1"/>
    <cellStyle name="Hyperlink" xfId="23144" builtinId="8" hidden="1"/>
    <cellStyle name="Hyperlink" xfId="23146" builtinId="8" hidden="1"/>
    <cellStyle name="Hyperlink" xfId="23148" builtinId="8" hidden="1"/>
    <cellStyle name="Hyperlink" xfId="23150" builtinId="8" hidden="1"/>
    <cellStyle name="Hyperlink" xfId="23152" builtinId="8" hidden="1"/>
    <cellStyle name="Hyperlink" xfId="23154" builtinId="8" hidden="1"/>
    <cellStyle name="Hyperlink" xfId="23156" builtinId="8" hidden="1"/>
    <cellStyle name="Hyperlink" xfId="23158" builtinId="8" hidden="1"/>
    <cellStyle name="Hyperlink" xfId="23160" builtinId="8" hidden="1"/>
    <cellStyle name="Hyperlink" xfId="23162" builtinId="8" hidden="1"/>
    <cellStyle name="Hyperlink" xfId="23164" builtinId="8" hidden="1"/>
    <cellStyle name="Hyperlink" xfId="23166" builtinId="8" hidden="1"/>
    <cellStyle name="Hyperlink" xfId="23168" builtinId="8" hidden="1"/>
    <cellStyle name="Hyperlink" xfId="23170" builtinId="8" hidden="1"/>
    <cellStyle name="Hyperlink" xfId="23172" builtinId="8" hidden="1"/>
    <cellStyle name="Hyperlink" xfId="23174" builtinId="8" hidden="1"/>
    <cellStyle name="Hyperlink" xfId="23176" builtinId="8" hidden="1"/>
    <cellStyle name="Hyperlink" xfId="23178" builtinId="8" hidden="1"/>
    <cellStyle name="Hyperlink" xfId="23180" builtinId="8" hidden="1"/>
    <cellStyle name="Hyperlink" xfId="23182" builtinId="8" hidden="1"/>
    <cellStyle name="Hyperlink" xfId="23184" builtinId="8" hidden="1"/>
    <cellStyle name="Hyperlink" xfId="23186" builtinId="8" hidden="1"/>
    <cellStyle name="Hyperlink" xfId="23188" builtinId="8" hidden="1"/>
    <cellStyle name="Hyperlink" xfId="23190" builtinId="8" hidden="1"/>
    <cellStyle name="Hyperlink" xfId="23192" builtinId="8" hidden="1"/>
    <cellStyle name="Hyperlink" xfId="23194" builtinId="8" hidden="1"/>
    <cellStyle name="Hyperlink" xfId="23196" builtinId="8" hidden="1"/>
    <cellStyle name="Hyperlink" xfId="23198" builtinId="8" hidden="1"/>
    <cellStyle name="Hyperlink" xfId="23200" builtinId="8" hidden="1"/>
    <cellStyle name="Hyperlink" xfId="23202" builtinId="8" hidden="1"/>
    <cellStyle name="Hyperlink" xfId="23204" builtinId="8" hidden="1"/>
    <cellStyle name="Hyperlink" xfId="23206" builtinId="8" hidden="1"/>
    <cellStyle name="Hyperlink" xfId="23208" builtinId="8" hidden="1"/>
    <cellStyle name="Hyperlink" xfId="23210" builtinId="8" hidden="1"/>
    <cellStyle name="Hyperlink" xfId="23212" builtinId="8" hidden="1"/>
    <cellStyle name="Hyperlink" xfId="23214" builtinId="8" hidden="1"/>
    <cellStyle name="Hyperlink" xfId="23216" builtinId="8" hidden="1"/>
    <cellStyle name="Hyperlink" xfId="23218" builtinId="8" hidden="1"/>
    <cellStyle name="Hyperlink" xfId="23220" builtinId="8" hidden="1"/>
    <cellStyle name="Hyperlink" xfId="23222" builtinId="8" hidden="1"/>
    <cellStyle name="Hyperlink" xfId="23224" builtinId="8" hidden="1"/>
    <cellStyle name="Hyperlink" xfId="23226" builtinId="8" hidden="1"/>
    <cellStyle name="Hyperlink" xfId="23228" builtinId="8" hidden="1"/>
    <cellStyle name="Hyperlink" xfId="23230" builtinId="8" hidden="1"/>
    <cellStyle name="Hyperlink" xfId="23232" builtinId="8" hidden="1"/>
    <cellStyle name="Hyperlink" xfId="23234" builtinId="8" hidden="1"/>
    <cellStyle name="Hyperlink" xfId="23236" builtinId="8" hidden="1"/>
    <cellStyle name="Hyperlink" xfId="23238" builtinId="8" hidden="1"/>
    <cellStyle name="Hyperlink" xfId="23240" builtinId="8" hidden="1"/>
    <cellStyle name="Hyperlink" xfId="23242" builtinId="8" hidden="1"/>
    <cellStyle name="Hyperlink" xfId="23244" builtinId="8" hidden="1"/>
    <cellStyle name="Hyperlink" xfId="23246" builtinId="8" hidden="1"/>
    <cellStyle name="Hyperlink" xfId="23248" builtinId="8" hidden="1"/>
    <cellStyle name="Hyperlink" xfId="23250" builtinId="8" hidden="1"/>
    <cellStyle name="Hyperlink" xfId="23252" builtinId="8" hidden="1"/>
    <cellStyle name="Hyperlink" xfId="23254" builtinId="8" hidden="1"/>
    <cellStyle name="Hyperlink" xfId="23256" builtinId="8" hidden="1"/>
    <cellStyle name="Hyperlink" xfId="23258" builtinId="8" hidden="1"/>
    <cellStyle name="Hyperlink" xfId="23260" builtinId="8" hidden="1"/>
    <cellStyle name="Hyperlink" xfId="23262" builtinId="8" hidden="1"/>
    <cellStyle name="Hyperlink" xfId="23264" builtinId="8" hidden="1"/>
    <cellStyle name="Hyperlink" xfId="23266" builtinId="8" hidden="1"/>
    <cellStyle name="Hyperlink" xfId="23268" builtinId="8" hidden="1"/>
    <cellStyle name="Hyperlink" xfId="23270" builtinId="8" hidden="1"/>
    <cellStyle name="Hyperlink" xfId="23272" builtinId="8" hidden="1"/>
    <cellStyle name="Hyperlink" xfId="23274" builtinId="8" hidden="1"/>
    <cellStyle name="Hyperlink" xfId="23276" builtinId="8" hidden="1"/>
    <cellStyle name="Hyperlink" xfId="23278" builtinId="8" hidden="1"/>
    <cellStyle name="Hyperlink" xfId="23280" builtinId="8" hidden="1"/>
    <cellStyle name="Hyperlink" xfId="23282" builtinId="8" hidden="1"/>
    <cellStyle name="Hyperlink" xfId="23284" builtinId="8" hidden="1"/>
    <cellStyle name="Hyperlink" xfId="23286" builtinId="8" hidden="1"/>
    <cellStyle name="Hyperlink" xfId="23288" builtinId="8" hidden="1"/>
    <cellStyle name="Hyperlink" xfId="23290" builtinId="8" hidden="1"/>
    <cellStyle name="Hyperlink" xfId="23292" builtinId="8" hidden="1"/>
    <cellStyle name="Hyperlink" xfId="23294" builtinId="8" hidden="1"/>
    <cellStyle name="Hyperlink" xfId="23296" builtinId="8" hidden="1"/>
    <cellStyle name="Hyperlink" xfId="23298" builtinId="8" hidden="1"/>
    <cellStyle name="Hyperlink" xfId="23300" builtinId="8" hidden="1"/>
    <cellStyle name="Hyperlink" xfId="23302" builtinId="8" hidden="1"/>
    <cellStyle name="Hyperlink" xfId="23304" builtinId="8" hidden="1"/>
    <cellStyle name="Hyperlink" xfId="23306" builtinId="8" hidden="1"/>
    <cellStyle name="Hyperlink" xfId="23308" builtinId="8" hidden="1"/>
    <cellStyle name="Hyperlink" xfId="23310" builtinId="8" hidden="1"/>
    <cellStyle name="Hyperlink" xfId="23312" builtinId="8" hidden="1"/>
    <cellStyle name="Hyperlink" xfId="23314" builtinId="8" hidden="1"/>
    <cellStyle name="Hyperlink" xfId="23316" builtinId="8" hidden="1"/>
    <cellStyle name="Hyperlink" xfId="23318" builtinId="8" hidden="1"/>
    <cellStyle name="Hyperlink" xfId="23320" builtinId="8" hidden="1"/>
    <cellStyle name="Hyperlink" xfId="23322" builtinId="8" hidden="1"/>
    <cellStyle name="Hyperlink" xfId="23324" builtinId="8" hidden="1"/>
    <cellStyle name="Hyperlink" xfId="23326" builtinId="8" hidden="1"/>
    <cellStyle name="Hyperlink" xfId="23328" builtinId="8" hidden="1"/>
    <cellStyle name="Hyperlink" xfId="23330" builtinId="8" hidden="1"/>
    <cellStyle name="Hyperlink" xfId="23332" builtinId="8" hidden="1"/>
    <cellStyle name="Hyperlink" xfId="23334" builtinId="8" hidden="1"/>
    <cellStyle name="Hyperlink" xfId="23336" builtinId="8" hidden="1"/>
    <cellStyle name="Hyperlink" xfId="23338" builtinId="8" hidden="1"/>
    <cellStyle name="Hyperlink" xfId="23340" builtinId="8" hidden="1"/>
    <cellStyle name="Hyperlink" xfId="23342" builtinId="8" hidden="1"/>
    <cellStyle name="Hyperlink" xfId="23344" builtinId="8" hidden="1"/>
    <cellStyle name="Hyperlink" xfId="23346" builtinId="8" hidden="1"/>
    <cellStyle name="Hyperlink" xfId="23348" builtinId="8" hidden="1"/>
    <cellStyle name="Hyperlink" xfId="23350" builtinId="8" hidden="1"/>
    <cellStyle name="Hyperlink" xfId="23352" builtinId="8" hidden="1"/>
    <cellStyle name="Hyperlink" xfId="23354" builtinId="8" hidden="1"/>
    <cellStyle name="Hyperlink" xfId="23356" builtinId="8" hidden="1"/>
    <cellStyle name="Hyperlink" xfId="23358" builtinId="8" hidden="1"/>
    <cellStyle name="Hyperlink" xfId="23360" builtinId="8" hidden="1"/>
    <cellStyle name="Hyperlink" xfId="23362" builtinId="8" hidden="1"/>
    <cellStyle name="Hyperlink" xfId="23364" builtinId="8" hidden="1"/>
    <cellStyle name="Hyperlink" xfId="23366" builtinId="8" hidden="1"/>
    <cellStyle name="Hyperlink" xfId="23368" builtinId="8" hidden="1"/>
    <cellStyle name="Hyperlink" xfId="23370" builtinId="8" hidden="1"/>
    <cellStyle name="Hyperlink" xfId="23372" builtinId="8" hidden="1"/>
    <cellStyle name="Hyperlink" xfId="23374" builtinId="8" hidden="1"/>
    <cellStyle name="Hyperlink" xfId="23376" builtinId="8" hidden="1"/>
    <cellStyle name="Hyperlink" xfId="23378" builtinId="8" hidden="1"/>
    <cellStyle name="Hyperlink" xfId="23380" builtinId="8" hidden="1"/>
    <cellStyle name="Hyperlink" xfId="23382" builtinId="8" hidden="1"/>
    <cellStyle name="Hyperlink" xfId="23384" builtinId="8" hidden="1"/>
    <cellStyle name="Hyperlink" xfId="23386" builtinId="8" hidden="1"/>
    <cellStyle name="Hyperlink" xfId="23388" builtinId="8" hidden="1"/>
    <cellStyle name="Hyperlink" xfId="23390" builtinId="8" hidden="1"/>
    <cellStyle name="Hyperlink" xfId="23392" builtinId="8" hidden="1"/>
    <cellStyle name="Hyperlink" xfId="23394" builtinId="8" hidden="1"/>
    <cellStyle name="Hyperlink" xfId="23396" builtinId="8" hidden="1"/>
    <cellStyle name="Hyperlink" xfId="23398" builtinId="8" hidden="1"/>
    <cellStyle name="Hyperlink" xfId="23400" builtinId="8" hidden="1"/>
    <cellStyle name="Hyperlink" xfId="23402" builtinId="8" hidden="1"/>
    <cellStyle name="Hyperlink" xfId="23404" builtinId="8" hidden="1"/>
    <cellStyle name="Hyperlink" xfId="23406" builtinId="8" hidden="1"/>
    <cellStyle name="Hyperlink" xfId="23408" builtinId="8" hidden="1"/>
    <cellStyle name="Hyperlink" xfId="23410" builtinId="8" hidden="1"/>
    <cellStyle name="Hyperlink" xfId="20397" builtinId="8" hidden="1"/>
    <cellStyle name="Hyperlink" xfId="20290" builtinId="8" hidden="1"/>
    <cellStyle name="Hyperlink" xfId="23577" builtinId="8" hidden="1"/>
    <cellStyle name="Hyperlink" xfId="23579" builtinId="8" hidden="1"/>
    <cellStyle name="Hyperlink" xfId="23581" builtinId="8" hidden="1"/>
    <cellStyle name="Hyperlink" xfId="23583" builtinId="8" hidden="1"/>
    <cellStyle name="Hyperlink" xfId="23585" builtinId="8" hidden="1"/>
    <cellStyle name="Hyperlink" xfId="23587" builtinId="8" hidden="1"/>
    <cellStyle name="Hyperlink" xfId="23589" builtinId="8" hidden="1"/>
    <cellStyle name="Hyperlink" xfId="23591" builtinId="8" hidden="1"/>
    <cellStyle name="Hyperlink" xfId="23593" builtinId="8" hidden="1"/>
    <cellStyle name="Hyperlink" xfId="23595" builtinId="8" hidden="1"/>
    <cellStyle name="Hyperlink" xfId="23597" builtinId="8" hidden="1"/>
    <cellStyle name="Hyperlink" xfId="23599" builtinId="8" hidden="1"/>
    <cellStyle name="Hyperlink" xfId="23601" builtinId="8" hidden="1"/>
    <cellStyle name="Hyperlink" xfId="23603" builtinId="8" hidden="1"/>
    <cellStyle name="Hyperlink" xfId="23605" builtinId="8" hidden="1"/>
    <cellStyle name="Hyperlink" xfId="23607" builtinId="8" hidden="1"/>
    <cellStyle name="Hyperlink" xfId="23609" builtinId="8" hidden="1"/>
    <cellStyle name="Hyperlink" xfId="23611" builtinId="8" hidden="1"/>
    <cellStyle name="Hyperlink" xfId="23613" builtinId="8" hidden="1"/>
    <cellStyle name="Hyperlink" xfId="23615" builtinId="8" hidden="1"/>
    <cellStyle name="Hyperlink" xfId="23617" builtinId="8" hidden="1"/>
    <cellStyle name="Hyperlink" xfId="23619" builtinId="8" hidden="1"/>
    <cellStyle name="Hyperlink" xfId="23621" builtinId="8" hidden="1"/>
    <cellStyle name="Hyperlink" xfId="23623" builtinId="8" hidden="1"/>
    <cellStyle name="Hyperlink" xfId="23625" builtinId="8" hidden="1"/>
    <cellStyle name="Hyperlink" xfId="23627" builtinId="8" hidden="1"/>
    <cellStyle name="Hyperlink" xfId="23629" builtinId="8" hidden="1"/>
    <cellStyle name="Hyperlink" xfId="23631" builtinId="8" hidden="1"/>
    <cellStyle name="Hyperlink" xfId="23633" builtinId="8" hidden="1"/>
    <cellStyle name="Hyperlink" xfId="23635" builtinId="8" hidden="1"/>
    <cellStyle name="Hyperlink" xfId="23637" builtinId="8" hidden="1"/>
    <cellStyle name="Hyperlink" xfId="23639" builtinId="8" hidden="1"/>
    <cellStyle name="Hyperlink" xfId="23641" builtinId="8" hidden="1"/>
    <cellStyle name="Hyperlink" xfId="23643" builtinId="8" hidden="1"/>
    <cellStyle name="Hyperlink" xfId="23645" builtinId="8" hidden="1"/>
    <cellStyle name="Hyperlink" xfId="23647" builtinId="8" hidden="1"/>
    <cellStyle name="Hyperlink" xfId="23649" builtinId="8" hidden="1"/>
    <cellStyle name="Hyperlink" xfId="23651" builtinId="8" hidden="1"/>
    <cellStyle name="Hyperlink" xfId="23653" builtinId="8" hidden="1"/>
    <cellStyle name="Hyperlink" xfId="23655" builtinId="8" hidden="1"/>
    <cellStyle name="Hyperlink" xfId="23657" builtinId="8" hidden="1"/>
    <cellStyle name="Hyperlink" xfId="23659" builtinId="8" hidden="1"/>
    <cellStyle name="Hyperlink" xfId="23661" builtinId="8" hidden="1"/>
    <cellStyle name="Hyperlink" xfId="23663" builtinId="8" hidden="1"/>
    <cellStyle name="Hyperlink" xfId="23665" builtinId="8" hidden="1"/>
    <cellStyle name="Hyperlink" xfId="23667" builtinId="8" hidden="1"/>
    <cellStyle name="Hyperlink" xfId="23669" builtinId="8" hidden="1"/>
    <cellStyle name="Hyperlink" xfId="23671" builtinId="8" hidden="1"/>
    <cellStyle name="Hyperlink" xfId="23673" builtinId="8" hidden="1"/>
    <cellStyle name="Hyperlink" xfId="23675" builtinId="8" hidden="1"/>
    <cellStyle name="Hyperlink" xfId="23677" builtinId="8" hidden="1"/>
    <cellStyle name="Hyperlink" xfId="23679" builtinId="8" hidden="1"/>
    <cellStyle name="Hyperlink" xfId="23681" builtinId="8" hidden="1"/>
    <cellStyle name="Hyperlink" xfId="23683" builtinId="8" hidden="1"/>
    <cellStyle name="Hyperlink" xfId="23685" builtinId="8" hidden="1"/>
    <cellStyle name="Hyperlink" xfId="23687" builtinId="8" hidden="1"/>
    <cellStyle name="Hyperlink" xfId="23689" builtinId="8" hidden="1"/>
    <cellStyle name="Hyperlink" xfId="23691" builtinId="8" hidden="1"/>
    <cellStyle name="Hyperlink" xfId="23693" builtinId="8" hidden="1"/>
    <cellStyle name="Hyperlink" xfId="23695" builtinId="8" hidden="1"/>
    <cellStyle name="Hyperlink" xfId="23697" builtinId="8" hidden="1"/>
    <cellStyle name="Hyperlink" xfId="23699" builtinId="8" hidden="1"/>
    <cellStyle name="Hyperlink" xfId="23701" builtinId="8" hidden="1"/>
    <cellStyle name="Hyperlink" xfId="23703" builtinId="8" hidden="1"/>
    <cellStyle name="Hyperlink" xfId="23705" builtinId="8" hidden="1"/>
    <cellStyle name="Hyperlink" xfId="23707" builtinId="8" hidden="1"/>
    <cellStyle name="Hyperlink" xfId="23709" builtinId="8" hidden="1"/>
    <cellStyle name="Hyperlink" xfId="23711" builtinId="8" hidden="1"/>
    <cellStyle name="Hyperlink" xfId="23713" builtinId="8" hidden="1"/>
    <cellStyle name="Hyperlink" xfId="23715" builtinId="8" hidden="1"/>
    <cellStyle name="Hyperlink" xfId="23717" builtinId="8" hidden="1"/>
    <cellStyle name="Hyperlink" xfId="23719" builtinId="8" hidden="1"/>
    <cellStyle name="Hyperlink" xfId="23721" builtinId="8" hidden="1"/>
    <cellStyle name="Hyperlink" xfId="23723" builtinId="8" hidden="1"/>
    <cellStyle name="Hyperlink" xfId="23725" builtinId="8" hidden="1"/>
    <cellStyle name="Hyperlink" xfId="23727" builtinId="8" hidden="1"/>
    <cellStyle name="Hyperlink" xfId="23729" builtinId="8" hidden="1"/>
    <cellStyle name="Hyperlink" xfId="23731" builtinId="8" hidden="1"/>
    <cellStyle name="Hyperlink" xfId="23733" builtinId="8" hidden="1"/>
    <cellStyle name="Hyperlink" xfId="23735" builtinId="8" hidden="1"/>
    <cellStyle name="Hyperlink" xfId="23737" builtinId="8" hidden="1"/>
    <cellStyle name="Hyperlink" xfId="23739" builtinId="8" hidden="1"/>
    <cellStyle name="Hyperlink" xfId="23741" builtinId="8" hidden="1"/>
    <cellStyle name="Hyperlink" xfId="23743" builtinId="8" hidden="1"/>
    <cellStyle name="Hyperlink" xfId="23745" builtinId="8" hidden="1"/>
    <cellStyle name="Hyperlink" xfId="23747" builtinId="8" hidden="1"/>
    <cellStyle name="Hyperlink" xfId="23749" builtinId="8" hidden="1"/>
    <cellStyle name="Hyperlink" xfId="23751" builtinId="8" hidden="1"/>
    <cellStyle name="Hyperlink" xfId="23753" builtinId="8" hidden="1"/>
    <cellStyle name="Hyperlink" xfId="23755" builtinId="8" hidden="1"/>
    <cellStyle name="Hyperlink" xfId="23757" builtinId="8" hidden="1"/>
    <cellStyle name="Hyperlink" xfId="23759" builtinId="8" hidden="1"/>
    <cellStyle name="Hyperlink" xfId="23761" builtinId="8" hidden="1"/>
    <cellStyle name="Hyperlink" xfId="23763" builtinId="8" hidden="1"/>
    <cellStyle name="Hyperlink" xfId="23765" builtinId="8" hidden="1"/>
    <cellStyle name="Hyperlink" xfId="23767" builtinId="8" hidden="1"/>
    <cellStyle name="Hyperlink" xfId="23769" builtinId="8" hidden="1"/>
    <cellStyle name="Hyperlink" xfId="23771" builtinId="8" hidden="1"/>
    <cellStyle name="Hyperlink" xfId="23773" builtinId="8" hidden="1"/>
    <cellStyle name="Hyperlink" xfId="23775" builtinId="8" hidden="1"/>
    <cellStyle name="Hyperlink" xfId="23777" builtinId="8" hidden="1"/>
    <cellStyle name="Hyperlink" xfId="23779" builtinId="8" hidden="1"/>
    <cellStyle name="Hyperlink" xfId="23781" builtinId="8" hidden="1"/>
    <cellStyle name="Hyperlink" xfId="23783" builtinId="8" hidden="1"/>
    <cellStyle name="Hyperlink" xfId="23785" builtinId="8" hidden="1"/>
    <cellStyle name="Hyperlink" xfId="23787" builtinId="8" hidden="1"/>
    <cellStyle name="Hyperlink" xfId="23789" builtinId="8" hidden="1"/>
    <cellStyle name="Hyperlink" xfId="23791" builtinId="8" hidden="1"/>
    <cellStyle name="Hyperlink" xfId="23793" builtinId="8" hidden="1"/>
    <cellStyle name="Hyperlink" xfId="23795" builtinId="8" hidden="1"/>
    <cellStyle name="Hyperlink" xfId="23797" builtinId="8" hidden="1"/>
    <cellStyle name="Hyperlink" xfId="23799" builtinId="8" hidden="1"/>
    <cellStyle name="Hyperlink" xfId="23801" builtinId="8" hidden="1"/>
    <cellStyle name="Hyperlink" xfId="23803" builtinId="8" hidden="1"/>
    <cellStyle name="Hyperlink" xfId="23805" builtinId="8" hidden="1"/>
    <cellStyle name="Hyperlink" xfId="23807" builtinId="8" hidden="1"/>
    <cellStyle name="Hyperlink" xfId="23809" builtinId="8" hidden="1"/>
    <cellStyle name="Hyperlink" xfId="23811" builtinId="8" hidden="1"/>
    <cellStyle name="Hyperlink" xfId="23813" builtinId="8" hidden="1"/>
    <cellStyle name="Hyperlink" xfId="23815" builtinId="8" hidden="1"/>
    <cellStyle name="Hyperlink" xfId="23817" builtinId="8" hidden="1"/>
    <cellStyle name="Hyperlink" xfId="23819" builtinId="8" hidden="1"/>
    <cellStyle name="Hyperlink" xfId="23821" builtinId="8" hidden="1"/>
    <cellStyle name="Hyperlink" xfId="23823" builtinId="8" hidden="1"/>
    <cellStyle name="Hyperlink" xfId="23825" builtinId="8" hidden="1"/>
    <cellStyle name="Hyperlink" xfId="23827" builtinId="8" hidden="1"/>
    <cellStyle name="Hyperlink" xfId="23829" builtinId="8" hidden="1"/>
    <cellStyle name="Hyperlink" xfId="23831" builtinId="8" hidden="1"/>
    <cellStyle name="Hyperlink" xfId="23833" builtinId="8" hidden="1"/>
    <cellStyle name="Hyperlink" xfId="23835" builtinId="8" hidden="1"/>
    <cellStyle name="Hyperlink" xfId="23837" builtinId="8" hidden="1"/>
    <cellStyle name="Hyperlink" xfId="23839" builtinId="8" hidden="1"/>
    <cellStyle name="Hyperlink" xfId="23841" builtinId="8" hidden="1"/>
    <cellStyle name="Hyperlink" xfId="23843" builtinId="8" hidden="1"/>
    <cellStyle name="Hyperlink" xfId="23845" builtinId="8" hidden="1"/>
    <cellStyle name="Hyperlink" xfId="23847" builtinId="8" hidden="1"/>
    <cellStyle name="Hyperlink" xfId="23849" builtinId="8" hidden="1"/>
    <cellStyle name="Hyperlink" xfId="23851" builtinId="8" hidden="1"/>
    <cellStyle name="Hyperlink" xfId="23853" builtinId="8" hidden="1"/>
    <cellStyle name="Hyperlink" xfId="23855" builtinId="8" hidden="1"/>
    <cellStyle name="Hyperlink" xfId="23857" builtinId="8" hidden="1"/>
    <cellStyle name="Hyperlink" xfId="23859" builtinId="8" hidden="1"/>
    <cellStyle name="Hyperlink" xfId="23861" builtinId="8" hidden="1"/>
    <cellStyle name="Hyperlink" xfId="23863" builtinId="8" hidden="1"/>
    <cellStyle name="Hyperlink" xfId="23865" builtinId="8" hidden="1"/>
    <cellStyle name="Hyperlink" xfId="23867" builtinId="8" hidden="1"/>
    <cellStyle name="Hyperlink" xfId="23869" builtinId="8" hidden="1"/>
    <cellStyle name="Hyperlink" xfId="23871" builtinId="8" hidden="1"/>
    <cellStyle name="Hyperlink" xfId="23873" builtinId="8" hidden="1"/>
    <cellStyle name="Hyperlink" xfId="23875" builtinId="8" hidden="1"/>
    <cellStyle name="Hyperlink" xfId="23877" builtinId="8" hidden="1"/>
    <cellStyle name="Hyperlink" xfId="23879" builtinId="8" hidden="1"/>
    <cellStyle name="Hyperlink" xfId="23881" builtinId="8" hidden="1"/>
    <cellStyle name="Hyperlink" xfId="23883" builtinId="8" hidden="1"/>
    <cellStyle name="Hyperlink" xfId="23885" builtinId="8" hidden="1"/>
    <cellStyle name="Hyperlink" xfId="23887" builtinId="8" hidden="1"/>
    <cellStyle name="Hyperlink" xfId="23889" builtinId="8" hidden="1"/>
    <cellStyle name="Hyperlink" xfId="23891" builtinId="8" hidden="1"/>
    <cellStyle name="Hyperlink" xfId="23893" builtinId="8" hidden="1"/>
    <cellStyle name="Hyperlink" xfId="23895" builtinId="8" hidden="1"/>
    <cellStyle name="Hyperlink" xfId="23897" builtinId="8" hidden="1"/>
    <cellStyle name="Hyperlink" xfId="23899" builtinId="8" hidden="1"/>
    <cellStyle name="Hyperlink" xfId="23901" builtinId="8" hidden="1"/>
    <cellStyle name="Hyperlink" xfId="23903" builtinId="8" hidden="1"/>
    <cellStyle name="Hyperlink" xfId="23905" builtinId="8" hidden="1"/>
    <cellStyle name="Hyperlink" xfId="23907" builtinId="8" hidden="1"/>
    <cellStyle name="Hyperlink" xfId="23909" builtinId="8" hidden="1"/>
    <cellStyle name="Hyperlink" xfId="23911" builtinId="8" hidden="1"/>
    <cellStyle name="Hyperlink" xfId="23913" builtinId="8" hidden="1"/>
    <cellStyle name="Hyperlink" xfId="23915" builtinId="8" hidden="1"/>
    <cellStyle name="Hyperlink" xfId="23917" builtinId="8" hidden="1"/>
    <cellStyle name="Hyperlink" xfId="23919" builtinId="8" hidden="1"/>
    <cellStyle name="Hyperlink" xfId="23921" builtinId="8" hidden="1"/>
    <cellStyle name="Hyperlink" xfId="23923" builtinId="8" hidden="1"/>
    <cellStyle name="Hyperlink" xfId="23925" builtinId="8" hidden="1"/>
    <cellStyle name="Hyperlink" xfId="23927" builtinId="8" hidden="1"/>
    <cellStyle name="Hyperlink" xfId="23929" builtinId="8" hidden="1"/>
    <cellStyle name="Hyperlink" xfId="23931" builtinId="8" hidden="1"/>
    <cellStyle name="Hyperlink" xfId="23933" builtinId="8" hidden="1"/>
    <cellStyle name="Hyperlink" xfId="23935" builtinId="8" hidden="1"/>
    <cellStyle name="Hyperlink" xfId="23937" builtinId="8" hidden="1"/>
    <cellStyle name="Hyperlink" xfId="23939" builtinId="8" hidden="1"/>
    <cellStyle name="Hyperlink" xfId="23941" builtinId="8" hidden="1"/>
    <cellStyle name="Hyperlink" xfId="23943" builtinId="8" hidden="1"/>
    <cellStyle name="Hyperlink" xfId="23945" builtinId="8" hidden="1"/>
    <cellStyle name="Hyperlink" xfId="23947" builtinId="8" hidden="1"/>
    <cellStyle name="Hyperlink" xfId="23949" builtinId="8" hidden="1"/>
    <cellStyle name="Hyperlink" xfId="23951" builtinId="8" hidden="1"/>
    <cellStyle name="Hyperlink" xfId="23953" builtinId="8" hidden="1"/>
    <cellStyle name="Hyperlink" xfId="23955" builtinId="8" hidden="1"/>
    <cellStyle name="Hyperlink" xfId="23957" builtinId="8" hidden="1"/>
    <cellStyle name="Hyperlink" xfId="23959" builtinId="8" hidden="1"/>
    <cellStyle name="Hyperlink" xfId="23961" builtinId="8" hidden="1"/>
    <cellStyle name="Hyperlink" xfId="23963" builtinId="8" hidden="1"/>
    <cellStyle name="Hyperlink" xfId="23965" builtinId="8" hidden="1"/>
    <cellStyle name="Hyperlink" xfId="23967" builtinId="8" hidden="1"/>
    <cellStyle name="Hyperlink" xfId="23969" builtinId="8" hidden="1"/>
    <cellStyle name="Hyperlink" xfId="23971" builtinId="8" hidden="1"/>
    <cellStyle name="Hyperlink" xfId="23973" builtinId="8" hidden="1"/>
    <cellStyle name="Hyperlink" xfId="23975" builtinId="8" hidden="1"/>
    <cellStyle name="Hyperlink" xfId="23977" builtinId="8" hidden="1"/>
    <cellStyle name="Hyperlink" xfId="23979" builtinId="8" hidden="1"/>
    <cellStyle name="Hyperlink" xfId="23981" builtinId="8" hidden="1"/>
    <cellStyle name="Hyperlink" xfId="23983" builtinId="8" hidden="1"/>
    <cellStyle name="Hyperlink" xfId="23985" builtinId="8" hidden="1"/>
    <cellStyle name="Hyperlink" xfId="23987" builtinId="8" hidden="1"/>
    <cellStyle name="Hyperlink" xfId="23989" builtinId="8" hidden="1"/>
    <cellStyle name="Hyperlink" xfId="23991" builtinId="8" hidden="1"/>
    <cellStyle name="Hyperlink" xfId="23993" builtinId="8" hidden="1"/>
    <cellStyle name="Hyperlink" xfId="23995" builtinId="8" hidden="1"/>
    <cellStyle name="Hyperlink" xfId="23997" builtinId="8" hidden="1"/>
    <cellStyle name="Hyperlink" xfId="23999" builtinId="8" hidden="1"/>
    <cellStyle name="Hyperlink" xfId="24001" builtinId="8" hidden="1"/>
    <cellStyle name="Hyperlink" xfId="24003" builtinId="8" hidden="1"/>
    <cellStyle name="Hyperlink" xfId="24005" builtinId="8" hidden="1"/>
    <cellStyle name="Hyperlink" xfId="24007" builtinId="8" hidden="1"/>
    <cellStyle name="Hyperlink" xfId="24009" builtinId="8" hidden="1"/>
    <cellStyle name="Hyperlink" xfId="24011" builtinId="8" hidden="1"/>
    <cellStyle name="Hyperlink" xfId="24013" builtinId="8" hidden="1"/>
    <cellStyle name="Hyperlink" xfId="24015" builtinId="8" hidden="1"/>
    <cellStyle name="Hyperlink" xfId="24017" builtinId="8" hidden="1"/>
    <cellStyle name="Hyperlink" xfId="24019" builtinId="8" hidden="1"/>
    <cellStyle name="Hyperlink" xfId="24021" builtinId="8" hidden="1"/>
    <cellStyle name="Hyperlink" xfId="24023" builtinId="8" hidden="1"/>
    <cellStyle name="Hyperlink" xfId="24025" builtinId="8" hidden="1"/>
    <cellStyle name="Hyperlink" xfId="24027" builtinId="8" hidden="1"/>
    <cellStyle name="Hyperlink" xfId="24029" builtinId="8" hidden="1"/>
    <cellStyle name="Hyperlink" xfId="24031" builtinId="8" hidden="1"/>
    <cellStyle name="Hyperlink" xfId="24033" builtinId="8" hidden="1"/>
    <cellStyle name="Hyperlink" xfId="24035" builtinId="8" hidden="1"/>
    <cellStyle name="Hyperlink" xfId="24037" builtinId="8" hidden="1"/>
    <cellStyle name="Hyperlink" xfId="24039" builtinId="8" hidden="1"/>
    <cellStyle name="Hyperlink" xfId="24041" builtinId="8" hidden="1"/>
    <cellStyle name="Hyperlink" xfId="24043" builtinId="8" hidden="1"/>
    <cellStyle name="Hyperlink" xfId="24045" builtinId="8" hidden="1"/>
    <cellStyle name="Hyperlink" xfId="24047" builtinId="8" hidden="1"/>
    <cellStyle name="Hyperlink" xfId="24049" builtinId="8" hidden="1"/>
    <cellStyle name="Hyperlink" xfId="24051" builtinId="8" hidden="1"/>
    <cellStyle name="Hyperlink" xfId="24053" builtinId="8" hidden="1"/>
    <cellStyle name="Hyperlink" xfId="24055" builtinId="8" hidden="1"/>
    <cellStyle name="Hyperlink" xfId="24057" builtinId="8" hidden="1"/>
    <cellStyle name="Hyperlink" xfId="24059" builtinId="8" hidden="1"/>
    <cellStyle name="Hyperlink" xfId="24061" builtinId="8" hidden="1"/>
    <cellStyle name="Hyperlink" xfId="24063" builtinId="8" hidden="1"/>
    <cellStyle name="Hyperlink" xfId="24065" builtinId="8" hidden="1"/>
    <cellStyle name="Hyperlink" xfId="24067" builtinId="8" hidden="1"/>
    <cellStyle name="Hyperlink" xfId="24069" builtinId="8" hidden="1"/>
    <cellStyle name="Hyperlink" xfId="24071" builtinId="8" hidden="1"/>
    <cellStyle name="Hyperlink" xfId="24073" builtinId="8" hidden="1"/>
    <cellStyle name="Hyperlink" xfId="24075" builtinId="8" hidden="1"/>
    <cellStyle name="Hyperlink" xfId="24077" builtinId="8" hidden="1"/>
    <cellStyle name="Hyperlink" xfId="24079" builtinId="8" hidden="1"/>
    <cellStyle name="Hyperlink" xfId="24081" builtinId="8" hidden="1"/>
    <cellStyle name="Hyperlink" xfId="24083" builtinId="8" hidden="1"/>
    <cellStyle name="Hyperlink" xfId="24085" builtinId="8" hidden="1"/>
    <cellStyle name="Hyperlink" xfId="24087" builtinId="8" hidden="1"/>
    <cellStyle name="Hyperlink" xfId="24089" builtinId="8" hidden="1"/>
    <cellStyle name="Hyperlink" xfId="24091" builtinId="8" hidden="1"/>
    <cellStyle name="Hyperlink" xfId="24093" builtinId="8" hidden="1"/>
    <cellStyle name="Hyperlink" xfId="24095" builtinId="8" hidden="1"/>
    <cellStyle name="Hyperlink" xfId="24097" builtinId="8" hidden="1"/>
    <cellStyle name="Hyperlink" xfId="24099" builtinId="8" hidden="1"/>
    <cellStyle name="Hyperlink" xfId="24101" builtinId="8" hidden="1"/>
    <cellStyle name="Hyperlink" xfId="24103" builtinId="8" hidden="1"/>
    <cellStyle name="Hyperlink" xfId="24105" builtinId="8" hidden="1"/>
    <cellStyle name="Hyperlink" xfId="24107" builtinId="8" hidden="1"/>
    <cellStyle name="Hyperlink" xfId="24109" builtinId="8" hidden="1"/>
    <cellStyle name="Hyperlink" xfId="24111" builtinId="8" hidden="1"/>
    <cellStyle name="Hyperlink" xfId="24113" builtinId="8" hidden="1"/>
    <cellStyle name="Hyperlink" xfId="24115" builtinId="8" hidden="1"/>
    <cellStyle name="Hyperlink" xfId="24117" builtinId="8" hidden="1"/>
    <cellStyle name="Hyperlink" xfId="24119" builtinId="8" hidden="1"/>
    <cellStyle name="Hyperlink" xfId="24121" builtinId="8" hidden="1"/>
    <cellStyle name="Hyperlink" xfId="24123" builtinId="8" hidden="1"/>
    <cellStyle name="Hyperlink" xfId="24125" builtinId="8" hidden="1"/>
    <cellStyle name="Hyperlink" xfId="24127" builtinId="8" hidden="1"/>
    <cellStyle name="Hyperlink" xfId="24129" builtinId="8" hidden="1"/>
    <cellStyle name="Hyperlink" xfId="24131" builtinId="8" hidden="1"/>
    <cellStyle name="Hyperlink" xfId="24133" builtinId="8" hidden="1"/>
    <cellStyle name="Hyperlink" xfId="24135" builtinId="8" hidden="1"/>
    <cellStyle name="Hyperlink" xfId="24137" builtinId="8" hidden="1"/>
    <cellStyle name="Hyperlink" xfId="24139" builtinId="8" hidden="1"/>
    <cellStyle name="Hyperlink" xfId="24141" builtinId="8" hidden="1"/>
    <cellStyle name="Hyperlink" xfId="24143" builtinId="8" hidden="1"/>
    <cellStyle name="Hyperlink" xfId="24145" builtinId="8" hidden="1"/>
    <cellStyle name="Hyperlink" xfId="24147" builtinId="8" hidden="1"/>
    <cellStyle name="Hyperlink" xfId="24149" builtinId="8" hidden="1"/>
    <cellStyle name="Hyperlink" xfId="24151" builtinId="8" hidden="1"/>
    <cellStyle name="Hyperlink" xfId="24153" builtinId="8" hidden="1"/>
    <cellStyle name="Hyperlink" xfId="24155" builtinId="8" hidden="1"/>
    <cellStyle name="Hyperlink" xfId="24157" builtinId="8" hidden="1"/>
    <cellStyle name="Hyperlink" xfId="24159" builtinId="8" hidden="1"/>
    <cellStyle name="Hyperlink" xfId="24161" builtinId="8" hidden="1"/>
    <cellStyle name="Hyperlink" xfId="24163" builtinId="8" hidden="1"/>
    <cellStyle name="Hyperlink" xfId="24165" builtinId="8" hidden="1"/>
    <cellStyle name="Hyperlink" xfId="24167" builtinId="8" hidden="1"/>
    <cellStyle name="Hyperlink" xfId="24169" builtinId="8" hidden="1"/>
    <cellStyle name="Hyperlink" xfId="24171" builtinId="8" hidden="1"/>
    <cellStyle name="Hyperlink" xfId="24173" builtinId="8" hidden="1"/>
    <cellStyle name="Hyperlink" xfId="24175" builtinId="8" hidden="1"/>
    <cellStyle name="Hyperlink" xfId="24177" builtinId="8" hidden="1"/>
    <cellStyle name="Hyperlink" xfId="24179" builtinId="8" hidden="1"/>
    <cellStyle name="Hyperlink" xfId="24181" builtinId="8" hidden="1"/>
    <cellStyle name="Hyperlink" xfId="24183" builtinId="8" hidden="1"/>
    <cellStyle name="Hyperlink" xfId="24185" builtinId="8" hidden="1"/>
    <cellStyle name="Hyperlink" xfId="24187" builtinId="8" hidden="1"/>
    <cellStyle name="Hyperlink" xfId="24189" builtinId="8" hidden="1"/>
    <cellStyle name="Hyperlink" xfId="24191" builtinId="8" hidden="1"/>
    <cellStyle name="Hyperlink" xfId="24193" builtinId="8" hidden="1"/>
    <cellStyle name="Hyperlink" xfId="24195" builtinId="8" hidden="1"/>
    <cellStyle name="Hyperlink" xfId="24197" builtinId="8" hidden="1"/>
    <cellStyle name="Hyperlink" xfId="24199" builtinId="8" hidden="1"/>
    <cellStyle name="Hyperlink" xfId="24201" builtinId="8" hidden="1"/>
    <cellStyle name="Hyperlink" xfId="24203" builtinId="8" hidden="1"/>
    <cellStyle name="Hyperlink" xfId="24205" builtinId="8" hidden="1"/>
    <cellStyle name="Hyperlink" xfId="24207" builtinId="8" hidden="1"/>
    <cellStyle name="Hyperlink" xfId="24209" builtinId="8" hidden="1"/>
    <cellStyle name="Hyperlink" xfId="24211" builtinId="8" hidden="1"/>
    <cellStyle name="Hyperlink" xfId="24213" builtinId="8" hidden="1"/>
    <cellStyle name="Hyperlink" xfId="24215" builtinId="8" hidden="1"/>
    <cellStyle name="Hyperlink" xfId="24217" builtinId="8" hidden="1"/>
    <cellStyle name="Hyperlink" xfId="24219" builtinId="8" hidden="1"/>
    <cellStyle name="Hyperlink" xfId="24221" builtinId="8" hidden="1"/>
    <cellStyle name="Hyperlink" xfId="24223" builtinId="8" hidden="1"/>
    <cellStyle name="Hyperlink" xfId="24225" builtinId="8" hidden="1"/>
    <cellStyle name="Hyperlink" xfId="24227" builtinId="8" hidden="1"/>
    <cellStyle name="Hyperlink" xfId="24229" builtinId="8" hidden="1"/>
    <cellStyle name="Hyperlink" xfId="24231" builtinId="8" hidden="1"/>
    <cellStyle name="Hyperlink" xfId="24233" builtinId="8" hidden="1"/>
    <cellStyle name="Hyperlink" xfId="24235" builtinId="8" hidden="1"/>
    <cellStyle name="Hyperlink" xfId="24237" builtinId="8" hidden="1"/>
    <cellStyle name="Hyperlink" xfId="24239" builtinId="8" hidden="1"/>
    <cellStyle name="Hyperlink" xfId="24241" builtinId="8" hidden="1"/>
    <cellStyle name="Hyperlink" xfId="24243" builtinId="8" hidden="1"/>
    <cellStyle name="Hyperlink" xfId="24245" builtinId="8" hidden="1"/>
    <cellStyle name="Hyperlink" xfId="24247" builtinId="8" hidden="1"/>
    <cellStyle name="Hyperlink" xfId="24249" builtinId="8" hidden="1"/>
    <cellStyle name="Hyperlink" xfId="24251" builtinId="8" hidden="1"/>
    <cellStyle name="Hyperlink" xfId="24253" builtinId="8" hidden="1"/>
    <cellStyle name="Hyperlink" xfId="24255" builtinId="8" hidden="1"/>
    <cellStyle name="Hyperlink" xfId="24257" builtinId="8" hidden="1"/>
    <cellStyle name="Hyperlink" xfId="24259" builtinId="8" hidden="1"/>
    <cellStyle name="Hyperlink" xfId="24261" builtinId="8" hidden="1"/>
    <cellStyle name="Hyperlink" xfId="24263" builtinId="8" hidden="1"/>
    <cellStyle name="Hyperlink" xfId="24265" builtinId="8" hidden="1"/>
    <cellStyle name="Hyperlink" xfId="24267" builtinId="8" hidden="1"/>
    <cellStyle name="Hyperlink" xfId="24269" builtinId="8" hidden="1"/>
    <cellStyle name="Hyperlink" xfId="24271" builtinId="8" hidden="1"/>
    <cellStyle name="Hyperlink" xfId="24273" builtinId="8" hidden="1"/>
    <cellStyle name="Hyperlink" xfId="24275" builtinId="8" hidden="1"/>
    <cellStyle name="Hyperlink" xfId="24277" builtinId="8" hidden="1"/>
    <cellStyle name="Hyperlink" xfId="24279" builtinId="8" hidden="1"/>
    <cellStyle name="Hyperlink" xfId="24281" builtinId="8" hidden="1"/>
    <cellStyle name="Hyperlink" xfId="24283" builtinId="8" hidden="1"/>
    <cellStyle name="Hyperlink" xfId="24285" builtinId="8" hidden="1"/>
    <cellStyle name="Hyperlink" xfId="24287" builtinId="8" hidden="1"/>
    <cellStyle name="Hyperlink" xfId="24289" builtinId="8" hidden="1"/>
    <cellStyle name="Hyperlink" xfId="24291" builtinId="8" hidden="1"/>
    <cellStyle name="Hyperlink" xfId="24293" builtinId="8" hidden="1"/>
    <cellStyle name="Hyperlink" xfId="24295" builtinId="8" hidden="1"/>
    <cellStyle name="Hyperlink" xfId="24297" builtinId="8" hidden="1"/>
    <cellStyle name="Hyperlink" xfId="24299" builtinId="8" hidden="1"/>
    <cellStyle name="Hyperlink" xfId="24301" builtinId="8" hidden="1"/>
    <cellStyle name="Hyperlink" xfId="24303" builtinId="8" hidden="1"/>
    <cellStyle name="Hyperlink" xfId="24305" builtinId="8" hidden="1"/>
    <cellStyle name="Hyperlink" xfId="24307" builtinId="8" hidden="1"/>
    <cellStyle name="Hyperlink" xfId="24309" builtinId="8" hidden="1"/>
    <cellStyle name="Hyperlink" xfId="24311" builtinId="8" hidden="1"/>
    <cellStyle name="Hyperlink" xfId="24313" builtinId="8" hidden="1"/>
    <cellStyle name="Hyperlink" xfId="24315" builtinId="8" hidden="1"/>
    <cellStyle name="Hyperlink" xfId="24317" builtinId="8" hidden="1"/>
    <cellStyle name="Hyperlink" xfId="24319" builtinId="8" hidden="1"/>
    <cellStyle name="Hyperlink" xfId="24321" builtinId="8" hidden="1"/>
    <cellStyle name="Hyperlink" xfId="24323" builtinId="8" hidden="1"/>
    <cellStyle name="Hyperlink" xfId="24325" builtinId="8" hidden="1"/>
    <cellStyle name="Hyperlink" xfId="24327" builtinId="8" hidden="1"/>
    <cellStyle name="Hyperlink" xfId="24329" builtinId="8" hidden="1"/>
    <cellStyle name="Hyperlink" xfId="24331" builtinId="8" hidden="1"/>
    <cellStyle name="Hyperlink" xfId="24333" builtinId="8" hidden="1"/>
    <cellStyle name="Hyperlink" xfId="24335" builtinId="8" hidden="1"/>
    <cellStyle name="Hyperlink" xfId="24337" builtinId="8" hidden="1"/>
    <cellStyle name="Hyperlink" xfId="24339" builtinId="8" hidden="1"/>
    <cellStyle name="Hyperlink" xfId="24341" builtinId="8" hidden="1"/>
    <cellStyle name="Hyperlink" xfId="24343" builtinId="8" hidden="1"/>
    <cellStyle name="Hyperlink" xfId="24345" builtinId="8" hidden="1"/>
    <cellStyle name="Hyperlink" xfId="24347" builtinId="8" hidden="1"/>
    <cellStyle name="Hyperlink" xfId="24349" builtinId="8" hidden="1"/>
    <cellStyle name="Hyperlink" xfId="24351" builtinId="8" hidden="1"/>
    <cellStyle name="Hyperlink" xfId="24353" builtinId="8" hidden="1"/>
    <cellStyle name="Hyperlink" xfId="24355" builtinId="8" hidden="1"/>
    <cellStyle name="Hyperlink" xfId="24357" builtinId="8" hidden="1"/>
    <cellStyle name="Hyperlink" xfId="24359" builtinId="8" hidden="1"/>
    <cellStyle name="Hyperlink" xfId="24361" builtinId="8" hidden="1"/>
    <cellStyle name="Hyperlink" xfId="24363" builtinId="8" hidden="1"/>
    <cellStyle name="Hyperlink" xfId="24365" builtinId="8" hidden="1"/>
    <cellStyle name="Hyperlink" xfId="24367" builtinId="8" hidden="1"/>
    <cellStyle name="Hyperlink" xfId="24369" builtinId="8" hidden="1"/>
    <cellStyle name="Hyperlink" xfId="24371" builtinId="8" hidden="1"/>
    <cellStyle name="Hyperlink" xfId="24373" builtinId="8" hidden="1"/>
    <cellStyle name="Hyperlink" xfId="24375" builtinId="8" hidden="1"/>
    <cellStyle name="Hyperlink" xfId="24377" builtinId="8" hidden="1"/>
    <cellStyle name="Hyperlink" xfId="24379" builtinId="8" hidden="1"/>
    <cellStyle name="Hyperlink" xfId="24381" builtinId="8" hidden="1"/>
    <cellStyle name="Hyperlink" xfId="24383" builtinId="8" hidden="1"/>
    <cellStyle name="Hyperlink" xfId="24385" builtinId="8" hidden="1"/>
    <cellStyle name="Hyperlink" xfId="24387" builtinId="8" hidden="1"/>
    <cellStyle name="Hyperlink" xfId="24389" builtinId="8" hidden="1"/>
    <cellStyle name="Hyperlink" xfId="24391" builtinId="8" hidden="1"/>
    <cellStyle name="Hyperlink" xfId="24558" builtinId="8" hidden="1"/>
    <cellStyle name="Hyperlink" xfId="24560" builtinId="8" hidden="1"/>
    <cellStyle name="Hyperlink" xfId="24562" builtinId="8" hidden="1"/>
    <cellStyle name="Hyperlink" xfId="24564" builtinId="8" hidden="1"/>
    <cellStyle name="Hyperlink" xfId="24566" builtinId="8" hidden="1"/>
    <cellStyle name="Hyperlink" xfId="24568" builtinId="8" hidden="1"/>
    <cellStyle name="Hyperlink" xfId="24570" builtinId="8" hidden="1"/>
    <cellStyle name="Hyperlink" xfId="24572" builtinId="8" hidden="1"/>
    <cellStyle name="Hyperlink" xfId="24574" builtinId="8" hidden="1"/>
    <cellStyle name="Hyperlink" xfId="24576" builtinId="8" hidden="1"/>
    <cellStyle name="Hyperlink" xfId="24578" builtinId="8" hidden="1"/>
    <cellStyle name="Hyperlink" xfId="24580" builtinId="8" hidden="1"/>
    <cellStyle name="Hyperlink" xfId="24582" builtinId="8" hidden="1"/>
    <cellStyle name="Hyperlink" xfId="24584" builtinId="8" hidden="1"/>
    <cellStyle name="Hyperlink" xfId="24586" builtinId="8" hidden="1"/>
    <cellStyle name="Hyperlink" xfId="24588" builtinId="8" hidden="1"/>
    <cellStyle name="Hyperlink" xfId="24590" builtinId="8" hidden="1"/>
    <cellStyle name="Hyperlink" xfId="24592" builtinId="8" hidden="1"/>
    <cellStyle name="Hyperlink" xfId="24594" builtinId="8" hidden="1"/>
    <cellStyle name="Hyperlink" xfId="24596" builtinId="8" hidden="1"/>
    <cellStyle name="Hyperlink" xfId="24598" builtinId="8" hidden="1"/>
    <cellStyle name="Hyperlink" xfId="24600" builtinId="8" hidden="1"/>
    <cellStyle name="Hyperlink" xfId="24602" builtinId="8" hidden="1"/>
    <cellStyle name="Hyperlink" xfId="24604" builtinId="8" hidden="1"/>
    <cellStyle name="Hyperlink" xfId="24606" builtinId="8" hidden="1"/>
    <cellStyle name="Hyperlink" xfId="24608" builtinId="8" hidden="1"/>
    <cellStyle name="Hyperlink" xfId="24610" builtinId="8" hidden="1"/>
    <cellStyle name="Hyperlink" xfId="24612" builtinId="8" hidden="1"/>
    <cellStyle name="Hyperlink" xfId="24614" builtinId="8" hidden="1"/>
    <cellStyle name="Hyperlink" xfId="24616" builtinId="8" hidden="1"/>
    <cellStyle name="Hyperlink" xfId="24618" builtinId="8" hidden="1"/>
    <cellStyle name="Hyperlink" xfId="24620" builtinId="8" hidden="1"/>
    <cellStyle name="Hyperlink" xfId="24622" builtinId="8" hidden="1"/>
    <cellStyle name="Hyperlink" xfId="24624" builtinId="8" hidden="1"/>
    <cellStyle name="Hyperlink" xfId="24626" builtinId="8" hidden="1"/>
    <cellStyle name="Hyperlink" xfId="24628" builtinId="8" hidden="1"/>
    <cellStyle name="Hyperlink" xfId="24630" builtinId="8" hidden="1"/>
    <cellStyle name="Hyperlink" xfId="24632" builtinId="8" hidden="1"/>
    <cellStyle name="Hyperlink" xfId="24634" builtinId="8" hidden="1"/>
    <cellStyle name="Hyperlink" xfId="24636" builtinId="8" hidden="1"/>
    <cellStyle name="Hyperlink" xfId="24638" builtinId="8" hidden="1"/>
    <cellStyle name="Hyperlink" xfId="24640" builtinId="8" hidden="1"/>
    <cellStyle name="Hyperlink" xfId="24642" builtinId="8" hidden="1"/>
    <cellStyle name="Hyperlink" xfId="24644" builtinId="8" hidden="1"/>
    <cellStyle name="Hyperlink" xfId="24646" builtinId="8" hidden="1"/>
    <cellStyle name="Hyperlink" xfId="24648" builtinId="8" hidden="1"/>
    <cellStyle name="Hyperlink" xfId="24650" builtinId="8" hidden="1"/>
    <cellStyle name="Hyperlink" xfId="24652" builtinId="8" hidden="1"/>
    <cellStyle name="Hyperlink" xfId="24654" builtinId="8" hidden="1"/>
    <cellStyle name="Hyperlink" xfId="24656" builtinId="8" hidden="1"/>
    <cellStyle name="Hyperlink" xfId="24658" builtinId="8" hidden="1"/>
    <cellStyle name="Hyperlink" xfId="24660" builtinId="8" hidden="1"/>
    <cellStyle name="Hyperlink" xfId="24662" builtinId="8" hidden="1"/>
    <cellStyle name="Hyperlink" xfId="24664" builtinId="8" hidden="1"/>
    <cellStyle name="Hyperlink" xfId="24666" builtinId="8" hidden="1"/>
    <cellStyle name="Hyperlink" xfId="24668" builtinId="8" hidden="1"/>
    <cellStyle name="Hyperlink" xfId="24670" builtinId="8" hidden="1"/>
    <cellStyle name="Hyperlink" xfId="24672" builtinId="8" hidden="1"/>
    <cellStyle name="Hyperlink" xfId="24674" builtinId="8" hidden="1"/>
    <cellStyle name="Hyperlink" xfId="24676" builtinId="8" hidden="1"/>
    <cellStyle name="Hyperlink" xfId="24678" builtinId="8" hidden="1"/>
    <cellStyle name="Hyperlink" xfId="24680" builtinId="8" hidden="1"/>
    <cellStyle name="Hyperlink" xfId="24682" builtinId="8" hidden="1"/>
    <cellStyle name="Hyperlink" xfId="24684" builtinId="8" hidden="1"/>
    <cellStyle name="Hyperlink" xfId="24686" builtinId="8" hidden="1"/>
    <cellStyle name="Hyperlink" xfId="24688" builtinId="8" hidden="1"/>
    <cellStyle name="Hyperlink" xfId="24690" builtinId="8" hidden="1"/>
    <cellStyle name="Hyperlink" xfId="24692" builtinId="8" hidden="1"/>
    <cellStyle name="Hyperlink" xfId="24694" builtinId="8" hidden="1"/>
    <cellStyle name="Hyperlink" xfId="24696" builtinId="8" hidden="1"/>
    <cellStyle name="Hyperlink" xfId="24698" builtinId="8" hidden="1"/>
    <cellStyle name="Hyperlink" xfId="24700" builtinId="8" hidden="1"/>
    <cellStyle name="Hyperlink" xfId="24702" builtinId="8" hidden="1"/>
    <cellStyle name="Hyperlink" xfId="24704" builtinId="8" hidden="1"/>
    <cellStyle name="Hyperlink" xfId="24706" builtinId="8" hidden="1"/>
    <cellStyle name="Hyperlink" xfId="24708" builtinId="8" hidden="1"/>
    <cellStyle name="Hyperlink" xfId="24710" builtinId="8" hidden="1"/>
    <cellStyle name="Hyperlink" xfId="24712" builtinId="8" hidden="1"/>
    <cellStyle name="Hyperlink" xfId="24714" builtinId="8" hidden="1"/>
    <cellStyle name="Hyperlink" xfId="24716" builtinId="8" hidden="1"/>
    <cellStyle name="Hyperlink" xfId="24718" builtinId="8" hidden="1"/>
    <cellStyle name="Hyperlink" xfId="24720" builtinId="8" hidden="1"/>
    <cellStyle name="Hyperlink" xfId="24722" builtinId="8" hidden="1"/>
    <cellStyle name="Hyperlink" xfId="24724" builtinId="8" hidden="1"/>
    <cellStyle name="Hyperlink" xfId="24726" builtinId="8" hidden="1"/>
    <cellStyle name="Hyperlink" xfId="24728" builtinId="8" hidden="1"/>
    <cellStyle name="Hyperlink" xfId="24730" builtinId="8" hidden="1"/>
    <cellStyle name="Hyperlink" xfId="24732" builtinId="8" hidden="1"/>
    <cellStyle name="Hyperlink" xfId="24734" builtinId="8" hidden="1"/>
    <cellStyle name="Hyperlink" xfId="24736" builtinId="8" hidden="1"/>
    <cellStyle name="Hyperlink" xfId="24738" builtinId="8" hidden="1"/>
    <cellStyle name="Hyperlink" xfId="24740" builtinId="8" hidden="1"/>
    <cellStyle name="Hyperlink" xfId="24742" builtinId="8" hidden="1"/>
    <cellStyle name="Hyperlink" xfId="24744" builtinId="8" hidden="1"/>
    <cellStyle name="Hyperlink" xfId="24746" builtinId="8" hidden="1"/>
    <cellStyle name="Hyperlink" xfId="24748" builtinId="8" hidden="1"/>
    <cellStyle name="Hyperlink" xfId="24750" builtinId="8" hidden="1"/>
    <cellStyle name="Hyperlink" xfId="24752" builtinId="8" hidden="1"/>
    <cellStyle name="Hyperlink" xfId="24754" builtinId="8" hidden="1"/>
    <cellStyle name="Hyperlink" xfId="24756" builtinId="8" hidden="1"/>
    <cellStyle name="Hyperlink" xfId="24758" builtinId="8" hidden="1"/>
    <cellStyle name="Hyperlink" xfId="24760" builtinId="8" hidden="1"/>
    <cellStyle name="Hyperlink" xfId="24762" builtinId="8" hidden="1"/>
    <cellStyle name="Hyperlink" xfId="24764" builtinId="8" hidden="1"/>
    <cellStyle name="Hyperlink" xfId="24766" builtinId="8" hidden="1"/>
    <cellStyle name="Hyperlink" xfId="24768" builtinId="8" hidden="1"/>
    <cellStyle name="Hyperlink" xfId="24770" builtinId="8" hidden="1"/>
    <cellStyle name="Hyperlink" xfId="24772" builtinId="8" hidden="1"/>
    <cellStyle name="Hyperlink" xfId="24774" builtinId="8" hidden="1"/>
    <cellStyle name="Hyperlink" xfId="24776" builtinId="8" hidden="1"/>
    <cellStyle name="Hyperlink" xfId="24778" builtinId="8" hidden="1"/>
    <cellStyle name="Hyperlink" xfId="24780" builtinId="8" hidden="1"/>
    <cellStyle name="Hyperlink" xfId="24782" builtinId="8" hidden="1"/>
    <cellStyle name="Hyperlink" xfId="24784" builtinId="8" hidden="1"/>
    <cellStyle name="Hyperlink" xfId="24786" builtinId="8" hidden="1"/>
    <cellStyle name="Hyperlink" xfId="24788" builtinId="8" hidden="1"/>
    <cellStyle name="Hyperlink" xfId="24790" builtinId="8" hidden="1"/>
    <cellStyle name="Hyperlink" xfId="24792" builtinId="8" hidden="1"/>
    <cellStyle name="Hyperlink" xfId="24794" builtinId="8" hidden="1"/>
    <cellStyle name="Hyperlink" xfId="24796" builtinId="8" hidden="1"/>
    <cellStyle name="Hyperlink" xfId="24798" builtinId="8" hidden="1"/>
    <cellStyle name="Hyperlink" xfId="24800" builtinId="8" hidden="1"/>
    <cellStyle name="Hyperlink" xfId="24802" builtinId="8" hidden="1"/>
    <cellStyle name="Hyperlink" xfId="24804" builtinId="8" hidden="1"/>
    <cellStyle name="Hyperlink" xfId="24806" builtinId="8" hidden="1"/>
    <cellStyle name="Hyperlink" xfId="24808" builtinId="8" hidden="1"/>
    <cellStyle name="Hyperlink" xfId="24810" builtinId="8" hidden="1"/>
    <cellStyle name="Hyperlink" xfId="24812" builtinId="8" hidden="1"/>
    <cellStyle name="Hyperlink" xfId="24814" builtinId="8" hidden="1"/>
    <cellStyle name="Hyperlink" xfId="24816" builtinId="8" hidden="1"/>
    <cellStyle name="Hyperlink" xfId="24818" builtinId="8" hidden="1"/>
    <cellStyle name="Hyperlink" xfId="24820" builtinId="8" hidden="1"/>
    <cellStyle name="Hyperlink" xfId="24822" builtinId="8" hidden="1"/>
    <cellStyle name="Hyperlink" xfId="24824" builtinId="8" hidden="1"/>
    <cellStyle name="Hyperlink" xfId="24826" builtinId="8" hidden="1"/>
    <cellStyle name="Hyperlink" xfId="24828" builtinId="8" hidden="1"/>
    <cellStyle name="Hyperlink" xfId="24830" builtinId="8" hidden="1"/>
    <cellStyle name="Hyperlink" xfId="24832" builtinId="8" hidden="1"/>
    <cellStyle name="Hyperlink" xfId="24834" builtinId="8" hidden="1"/>
    <cellStyle name="Hyperlink" xfId="24836" builtinId="8" hidden="1"/>
    <cellStyle name="Hyperlink" xfId="24838" builtinId="8" hidden="1"/>
    <cellStyle name="Hyperlink" xfId="24840" builtinId="8" hidden="1"/>
    <cellStyle name="Hyperlink" xfId="24842" builtinId="8" hidden="1"/>
    <cellStyle name="Hyperlink" xfId="24844" builtinId="8" hidden="1"/>
    <cellStyle name="Hyperlink" xfId="24846" builtinId="8" hidden="1"/>
    <cellStyle name="Hyperlink" xfId="24848" builtinId="8" hidden="1"/>
    <cellStyle name="Hyperlink" xfId="24850" builtinId="8" hidden="1"/>
    <cellStyle name="Hyperlink" xfId="24852" builtinId="8" hidden="1"/>
    <cellStyle name="Hyperlink" xfId="24854" builtinId="8" hidden="1"/>
    <cellStyle name="Hyperlink" xfId="24856" builtinId="8" hidden="1"/>
    <cellStyle name="Hyperlink" xfId="24858" builtinId="8" hidden="1"/>
    <cellStyle name="Hyperlink" xfId="24860" builtinId="8" hidden="1"/>
    <cellStyle name="Hyperlink" xfId="24862" builtinId="8" hidden="1"/>
    <cellStyle name="Hyperlink" xfId="24864" builtinId="8" hidden="1"/>
    <cellStyle name="Hyperlink" xfId="24866" builtinId="8" hidden="1"/>
    <cellStyle name="Hyperlink" xfId="24868" builtinId="8" hidden="1"/>
    <cellStyle name="Hyperlink" xfId="24870" builtinId="8" hidden="1"/>
    <cellStyle name="Hyperlink" xfId="24872" builtinId="8" hidden="1"/>
    <cellStyle name="Hyperlink" xfId="24874" builtinId="8" hidden="1"/>
    <cellStyle name="Hyperlink" xfId="24876" builtinId="8" hidden="1"/>
    <cellStyle name="Hyperlink" xfId="24878" builtinId="8" hidden="1"/>
    <cellStyle name="Hyperlink" xfId="24880" builtinId="8" hidden="1"/>
    <cellStyle name="Hyperlink" xfId="24882" builtinId="8" hidden="1"/>
    <cellStyle name="Hyperlink" xfId="24884" builtinId="8" hidden="1"/>
    <cellStyle name="Hyperlink" xfId="24886" builtinId="8" hidden="1"/>
    <cellStyle name="Hyperlink" xfId="24888" builtinId="8" hidden="1"/>
    <cellStyle name="Hyperlink" xfId="24890" builtinId="8" hidden="1"/>
    <cellStyle name="Hyperlink" xfId="24892" builtinId="8" hidden="1"/>
    <cellStyle name="Hyperlink" xfId="24894" builtinId="8" hidden="1"/>
    <cellStyle name="Hyperlink" xfId="24896" builtinId="8" hidden="1"/>
    <cellStyle name="Hyperlink" xfId="24898" builtinId="8" hidden="1"/>
    <cellStyle name="Hyperlink" xfId="24900" builtinId="8" hidden="1"/>
    <cellStyle name="Hyperlink" xfId="24902" builtinId="8" hidden="1"/>
    <cellStyle name="Hyperlink" xfId="24904" builtinId="8" hidden="1"/>
    <cellStyle name="Hyperlink" xfId="24906" builtinId="8" hidden="1"/>
    <cellStyle name="Hyperlink" xfId="24908" builtinId="8" hidden="1"/>
    <cellStyle name="Hyperlink" xfId="24910" builtinId="8" hidden="1"/>
    <cellStyle name="Hyperlink" xfId="24912" builtinId="8" hidden="1"/>
    <cellStyle name="Hyperlink" xfId="24914" builtinId="8" hidden="1"/>
    <cellStyle name="Hyperlink" xfId="24916" builtinId="8" hidden="1"/>
    <cellStyle name="Hyperlink" xfId="24918" builtinId="8" hidden="1"/>
    <cellStyle name="Hyperlink" xfId="24920" builtinId="8" hidden="1"/>
    <cellStyle name="Hyperlink" xfId="24922" builtinId="8" hidden="1"/>
    <cellStyle name="Hyperlink" xfId="24924" builtinId="8" hidden="1"/>
    <cellStyle name="Hyperlink" xfId="24926" builtinId="8" hidden="1"/>
    <cellStyle name="Hyperlink" xfId="24928" builtinId="8" hidden="1"/>
    <cellStyle name="Hyperlink" xfId="24930" builtinId="8" hidden="1"/>
    <cellStyle name="Hyperlink" xfId="24932" builtinId="8" hidden="1"/>
    <cellStyle name="Hyperlink" xfId="24934" builtinId="8" hidden="1"/>
    <cellStyle name="Hyperlink" xfId="24936" builtinId="8" hidden="1"/>
    <cellStyle name="Hyperlink" xfId="24938" builtinId="8" hidden="1"/>
    <cellStyle name="Hyperlink" xfId="24940" builtinId="8" hidden="1"/>
    <cellStyle name="Hyperlink" xfId="24942" builtinId="8" hidden="1"/>
    <cellStyle name="Hyperlink" xfId="24944" builtinId="8" hidden="1"/>
    <cellStyle name="Hyperlink" xfId="24946" builtinId="8" hidden="1"/>
    <cellStyle name="Hyperlink" xfId="24948" builtinId="8" hidden="1"/>
    <cellStyle name="Hyperlink" xfId="24950" builtinId="8" hidden="1"/>
    <cellStyle name="Hyperlink" xfId="24952" builtinId="8" hidden="1"/>
    <cellStyle name="Hyperlink" xfId="24954" builtinId="8" hidden="1"/>
    <cellStyle name="Hyperlink" xfId="24956" builtinId="8" hidden="1"/>
    <cellStyle name="Hyperlink" xfId="24958" builtinId="8" hidden="1"/>
    <cellStyle name="Hyperlink" xfId="24960" builtinId="8" hidden="1"/>
    <cellStyle name="Hyperlink" xfId="24962" builtinId="8" hidden="1"/>
    <cellStyle name="Hyperlink" xfId="24964" builtinId="8" hidden="1"/>
    <cellStyle name="Hyperlink" xfId="24966" builtinId="8" hidden="1"/>
    <cellStyle name="Hyperlink" xfId="24968" builtinId="8" hidden="1"/>
    <cellStyle name="Hyperlink" xfId="24970" builtinId="8" hidden="1"/>
    <cellStyle name="Hyperlink" xfId="24972" builtinId="8" hidden="1"/>
    <cellStyle name="Hyperlink" xfId="24974" builtinId="8" hidden="1"/>
    <cellStyle name="Hyperlink" xfId="24976" builtinId="8" hidden="1"/>
    <cellStyle name="Hyperlink" xfId="24978" builtinId="8" hidden="1"/>
    <cellStyle name="Hyperlink" xfId="24980" builtinId="8" hidden="1"/>
    <cellStyle name="Hyperlink" xfId="24982" builtinId="8" hidden="1"/>
    <cellStyle name="Hyperlink" xfId="24984" builtinId="8" hidden="1"/>
    <cellStyle name="Hyperlink" xfId="24986" builtinId="8" hidden="1"/>
    <cellStyle name="Hyperlink" xfId="24988" builtinId="8" hidden="1"/>
    <cellStyle name="Hyperlink" xfId="24990" builtinId="8" hidden="1"/>
    <cellStyle name="Hyperlink" xfId="24992" builtinId="8" hidden="1"/>
    <cellStyle name="Hyperlink" xfId="24994" builtinId="8" hidden="1"/>
    <cellStyle name="Hyperlink" xfId="24996" builtinId="8" hidden="1"/>
    <cellStyle name="Hyperlink" xfId="24998" builtinId="8" hidden="1"/>
    <cellStyle name="Hyperlink" xfId="25000" builtinId="8" hidden="1"/>
    <cellStyle name="Hyperlink" xfId="25002" builtinId="8" hidden="1"/>
    <cellStyle name="Hyperlink" xfId="25004" builtinId="8" hidden="1"/>
    <cellStyle name="Hyperlink" xfId="25006" builtinId="8" hidden="1"/>
    <cellStyle name="Hyperlink" xfId="25008" builtinId="8" hidden="1"/>
    <cellStyle name="Hyperlink" xfId="25010" builtinId="8" hidden="1"/>
    <cellStyle name="Hyperlink" xfId="25012" builtinId="8" hidden="1"/>
    <cellStyle name="Hyperlink" xfId="25014" builtinId="8" hidden="1"/>
    <cellStyle name="Hyperlink" xfId="25016" builtinId="8" hidden="1"/>
    <cellStyle name="Hyperlink" xfId="25018" builtinId="8" hidden="1"/>
    <cellStyle name="Hyperlink" xfId="25020" builtinId="8" hidden="1"/>
    <cellStyle name="Hyperlink" xfId="25022" builtinId="8" hidden="1"/>
    <cellStyle name="Hyperlink" xfId="25024" builtinId="8" hidden="1"/>
    <cellStyle name="Hyperlink" xfId="25026" builtinId="8" hidden="1"/>
    <cellStyle name="Hyperlink" xfId="25028" builtinId="8" hidden="1"/>
    <cellStyle name="Hyperlink" xfId="25030" builtinId="8" hidden="1"/>
    <cellStyle name="Hyperlink" xfId="25032" builtinId="8" hidden="1"/>
    <cellStyle name="Hyperlink" xfId="25034" builtinId="8" hidden="1"/>
    <cellStyle name="Hyperlink" xfId="25036" builtinId="8" hidden="1"/>
    <cellStyle name="Hyperlink" xfId="25038" builtinId="8" hidden="1"/>
    <cellStyle name="Hyperlink" xfId="25040" builtinId="8" hidden="1"/>
    <cellStyle name="Hyperlink" xfId="25042" builtinId="8" hidden="1"/>
    <cellStyle name="Hyperlink" xfId="25044" builtinId="8" hidden="1"/>
    <cellStyle name="Hyperlink" xfId="25046" builtinId="8" hidden="1"/>
    <cellStyle name="Hyperlink" xfId="25048" builtinId="8" hidden="1"/>
    <cellStyle name="Hyperlink" xfId="25050" builtinId="8" hidden="1"/>
    <cellStyle name="Hyperlink" xfId="25052" builtinId="8" hidden="1"/>
    <cellStyle name="Hyperlink" xfId="25054" builtinId="8" hidden="1"/>
    <cellStyle name="Hyperlink" xfId="25056" builtinId="8" hidden="1"/>
    <cellStyle name="Hyperlink" xfId="25058" builtinId="8" hidden="1"/>
    <cellStyle name="Hyperlink" xfId="25060" builtinId="8" hidden="1"/>
    <cellStyle name="Hyperlink" xfId="25062" builtinId="8" hidden="1"/>
    <cellStyle name="Hyperlink" xfId="25064" builtinId="8" hidden="1"/>
    <cellStyle name="Hyperlink" xfId="25066" builtinId="8" hidden="1"/>
    <cellStyle name="Hyperlink" xfId="25068" builtinId="8" hidden="1"/>
    <cellStyle name="Hyperlink" xfId="25070" builtinId="8" hidden="1"/>
    <cellStyle name="Hyperlink" xfId="25072" builtinId="8" hidden="1"/>
    <cellStyle name="Hyperlink" xfId="25074" builtinId="8" hidden="1"/>
    <cellStyle name="Hyperlink" xfId="25076" builtinId="8" hidden="1"/>
    <cellStyle name="Hyperlink" xfId="25078" builtinId="8" hidden="1"/>
    <cellStyle name="Hyperlink" xfId="25080" builtinId="8" hidden="1"/>
    <cellStyle name="Hyperlink" xfId="25082" builtinId="8" hidden="1"/>
    <cellStyle name="Hyperlink" xfId="25084" builtinId="8" hidden="1"/>
    <cellStyle name="Hyperlink" xfId="25086" builtinId="8" hidden="1"/>
    <cellStyle name="Hyperlink" xfId="25088" builtinId="8" hidden="1"/>
    <cellStyle name="Hyperlink" xfId="25090" builtinId="8" hidden="1"/>
    <cellStyle name="Hyperlink" xfId="25092" builtinId="8" hidden="1"/>
    <cellStyle name="Hyperlink" xfId="25094" builtinId="8" hidden="1"/>
    <cellStyle name="Hyperlink" xfId="25096" builtinId="8" hidden="1"/>
    <cellStyle name="Hyperlink" xfId="25098" builtinId="8" hidden="1"/>
    <cellStyle name="Hyperlink" xfId="25100" builtinId="8" hidden="1"/>
    <cellStyle name="Hyperlink" xfId="25102" builtinId="8" hidden="1"/>
    <cellStyle name="Hyperlink" xfId="25104" builtinId="8" hidden="1"/>
    <cellStyle name="Hyperlink" xfId="25106" builtinId="8" hidden="1"/>
    <cellStyle name="Hyperlink" xfId="25108" builtinId="8" hidden="1"/>
    <cellStyle name="Hyperlink" xfId="25110" builtinId="8" hidden="1"/>
    <cellStyle name="Hyperlink" xfId="25112" builtinId="8" hidden="1"/>
    <cellStyle name="Hyperlink" xfId="25114" builtinId="8" hidden="1"/>
    <cellStyle name="Hyperlink" xfId="25116" builtinId="8" hidden="1"/>
    <cellStyle name="Hyperlink" xfId="25118" builtinId="8" hidden="1"/>
    <cellStyle name="Hyperlink" xfId="25120" builtinId="8" hidden="1"/>
    <cellStyle name="Hyperlink" xfId="25122" builtinId="8" hidden="1"/>
    <cellStyle name="Hyperlink" xfId="25124" builtinId="8" hidden="1"/>
    <cellStyle name="Hyperlink" xfId="25126" builtinId="8" hidden="1"/>
    <cellStyle name="Hyperlink" xfId="25128" builtinId="8" hidden="1"/>
    <cellStyle name="Hyperlink" xfId="25130" builtinId="8" hidden="1"/>
    <cellStyle name="Hyperlink" xfId="25132" builtinId="8" hidden="1"/>
    <cellStyle name="Hyperlink" xfId="25134" builtinId="8" hidden="1"/>
    <cellStyle name="Hyperlink" xfId="25136" builtinId="8" hidden="1"/>
    <cellStyle name="Hyperlink" xfId="25138" builtinId="8" hidden="1"/>
    <cellStyle name="Hyperlink" xfId="25140" builtinId="8" hidden="1"/>
    <cellStyle name="Hyperlink" xfId="25142" builtinId="8" hidden="1"/>
    <cellStyle name="Hyperlink" xfId="25144" builtinId="8" hidden="1"/>
    <cellStyle name="Hyperlink" xfId="25146" builtinId="8" hidden="1"/>
    <cellStyle name="Hyperlink" xfId="25148" builtinId="8" hidden="1"/>
    <cellStyle name="Hyperlink" xfId="25150" builtinId="8" hidden="1"/>
    <cellStyle name="Hyperlink" xfId="25152" builtinId="8" hidden="1"/>
    <cellStyle name="Hyperlink" xfId="25154" builtinId="8" hidden="1"/>
    <cellStyle name="Hyperlink" xfId="25156" builtinId="8" hidden="1"/>
    <cellStyle name="Hyperlink" xfId="25158" builtinId="8" hidden="1"/>
    <cellStyle name="Hyperlink" xfId="25160" builtinId="8" hidden="1"/>
    <cellStyle name="Hyperlink" xfId="25162" builtinId="8" hidden="1"/>
    <cellStyle name="Hyperlink" xfId="25164" builtinId="8" hidden="1"/>
    <cellStyle name="Hyperlink" xfId="25166" builtinId="8" hidden="1"/>
    <cellStyle name="Hyperlink" xfId="25168" builtinId="8" hidden="1"/>
    <cellStyle name="Hyperlink" xfId="25170" builtinId="8" hidden="1"/>
    <cellStyle name="Hyperlink" xfId="25172" builtinId="8" hidden="1"/>
    <cellStyle name="Hyperlink" xfId="25174" builtinId="8" hidden="1"/>
    <cellStyle name="Hyperlink" xfId="25176" builtinId="8" hidden="1"/>
    <cellStyle name="Hyperlink" xfId="25178" builtinId="8" hidden="1"/>
    <cellStyle name="Hyperlink" xfId="25180" builtinId="8" hidden="1"/>
    <cellStyle name="Hyperlink" xfId="25182" builtinId="8" hidden="1"/>
    <cellStyle name="Hyperlink" xfId="25184" builtinId="8" hidden="1"/>
    <cellStyle name="Hyperlink" xfId="25186" builtinId="8" hidden="1"/>
    <cellStyle name="Hyperlink" xfId="25188" builtinId="8" hidden="1"/>
    <cellStyle name="Hyperlink" xfId="25190" builtinId="8" hidden="1"/>
    <cellStyle name="Hyperlink" xfId="25192" builtinId="8" hidden="1"/>
    <cellStyle name="Hyperlink" xfId="25194" builtinId="8" hidden="1"/>
    <cellStyle name="Hyperlink" xfId="25196" builtinId="8" hidden="1"/>
    <cellStyle name="Hyperlink" xfId="25198" builtinId="8" hidden="1"/>
    <cellStyle name="Hyperlink" xfId="25202" builtinId="8" hidden="1"/>
    <cellStyle name="Hyperlink" xfId="25204" builtinId="8" hidden="1"/>
    <cellStyle name="Hyperlink" xfId="25206" builtinId="8" hidden="1"/>
    <cellStyle name="Hyperlink" xfId="25208" builtinId="8" hidden="1"/>
    <cellStyle name="Hyperlink" xfId="25210" builtinId="8" hidden="1"/>
    <cellStyle name="Hyperlink" xfId="25212" builtinId="8" hidden="1"/>
    <cellStyle name="Hyperlink" xfId="25214" builtinId="8" hidden="1"/>
    <cellStyle name="Hyperlink" xfId="25216" builtinId="8" hidden="1"/>
    <cellStyle name="Hyperlink" xfId="25218" builtinId="8" hidden="1"/>
    <cellStyle name="Hyperlink" xfId="25220" builtinId="8" hidden="1"/>
    <cellStyle name="Hyperlink" xfId="25222" builtinId="8" hidden="1"/>
    <cellStyle name="Hyperlink" xfId="25224" builtinId="8" hidden="1"/>
    <cellStyle name="Hyperlink" xfId="25226" builtinId="8" hidden="1"/>
    <cellStyle name="Hyperlink" xfId="25228" builtinId="8" hidden="1"/>
    <cellStyle name="Hyperlink" xfId="25230" builtinId="8" hidden="1"/>
    <cellStyle name="Hyperlink" xfId="25232" builtinId="8" hidden="1"/>
    <cellStyle name="Hyperlink" xfId="25234" builtinId="8" hidden="1"/>
    <cellStyle name="Hyperlink" xfId="25236" builtinId="8" hidden="1"/>
    <cellStyle name="Hyperlink" xfId="25238" builtinId="8" hidden="1"/>
    <cellStyle name="Hyperlink" xfId="25240" builtinId="8" hidden="1"/>
    <cellStyle name="Hyperlink" xfId="25242" builtinId="8" hidden="1"/>
    <cellStyle name="Hyperlink" xfId="25244" builtinId="8" hidden="1"/>
    <cellStyle name="Hyperlink" xfId="25246" builtinId="8" hidden="1"/>
    <cellStyle name="Hyperlink" xfId="25248" builtinId="8" hidden="1"/>
    <cellStyle name="Hyperlink" xfId="25250" builtinId="8" hidden="1"/>
    <cellStyle name="Hyperlink" xfId="25252" builtinId="8" hidden="1"/>
    <cellStyle name="Hyperlink" xfId="25254" builtinId="8" hidden="1"/>
    <cellStyle name="Hyperlink" xfId="25256" builtinId="8" hidden="1"/>
    <cellStyle name="Hyperlink" xfId="25258" builtinId="8" hidden="1"/>
    <cellStyle name="Hyperlink" xfId="25260" builtinId="8" hidden="1"/>
    <cellStyle name="Hyperlink" xfId="25262" builtinId="8" hidden="1"/>
    <cellStyle name="Hyperlink" xfId="25264" builtinId="8" hidden="1"/>
    <cellStyle name="Hyperlink" xfId="25266" builtinId="8" hidden="1"/>
    <cellStyle name="Hyperlink" xfId="25268" builtinId="8" hidden="1"/>
    <cellStyle name="Hyperlink" xfId="25270" builtinId="8" hidden="1"/>
    <cellStyle name="Hyperlink" xfId="25272" builtinId="8" hidden="1"/>
    <cellStyle name="Hyperlink" xfId="25274" builtinId="8" hidden="1"/>
    <cellStyle name="Hyperlink" xfId="25276" builtinId="8" hidden="1"/>
    <cellStyle name="Hyperlink" xfId="25278" builtinId="8" hidden="1"/>
    <cellStyle name="Hyperlink" xfId="25280" builtinId="8" hidden="1"/>
    <cellStyle name="Hyperlink" xfId="25282" builtinId="8" hidden="1"/>
    <cellStyle name="Hyperlink" xfId="25284" builtinId="8" hidden="1"/>
    <cellStyle name="Hyperlink" xfId="25286" builtinId="8" hidden="1"/>
    <cellStyle name="Hyperlink" xfId="25288" builtinId="8" hidden="1"/>
    <cellStyle name="Hyperlink" xfId="25290" builtinId="8" hidden="1"/>
    <cellStyle name="Hyperlink" xfId="25292" builtinId="8" hidden="1"/>
    <cellStyle name="Hyperlink" xfId="25294" builtinId="8" hidden="1"/>
    <cellStyle name="Hyperlink" xfId="25296" builtinId="8" hidden="1"/>
    <cellStyle name="Hyperlink" xfId="25298" builtinId="8" hidden="1"/>
    <cellStyle name="Hyperlink" xfId="25300" builtinId="8" hidden="1"/>
    <cellStyle name="Hyperlink" xfId="25302" builtinId="8" hidden="1"/>
    <cellStyle name="Hyperlink" xfId="25304" builtinId="8" hidden="1"/>
    <cellStyle name="Hyperlink" xfId="25306" builtinId="8" hidden="1"/>
    <cellStyle name="Hyperlink" xfId="25309" builtinId="8" hidden="1"/>
    <cellStyle name="Hyperlink" xfId="25311" builtinId="8" hidden="1"/>
    <cellStyle name="Hyperlink" xfId="25313" builtinId="8" hidden="1"/>
    <cellStyle name="Hyperlink" xfId="25315" builtinId="8" hidden="1"/>
    <cellStyle name="Hyperlink" xfId="25317" builtinId="8" hidden="1"/>
    <cellStyle name="Hyperlink" xfId="25319" builtinId="8" hidden="1"/>
    <cellStyle name="Hyperlink" xfId="25321" builtinId="8" hidden="1"/>
    <cellStyle name="Hyperlink" xfId="25323" builtinId="8" hidden="1"/>
    <cellStyle name="Hyperlink" xfId="25325" builtinId="8" hidden="1"/>
    <cellStyle name="Hyperlink" xfId="25327" builtinId="8" hidden="1"/>
    <cellStyle name="Hyperlink" xfId="25329" builtinId="8" hidden="1"/>
    <cellStyle name="Hyperlink" xfId="25331" builtinId="8" hidden="1"/>
    <cellStyle name="Hyperlink" xfId="25333" builtinId="8" hidden="1"/>
    <cellStyle name="Hyperlink" xfId="25335" builtinId="8" hidden="1"/>
    <cellStyle name="Hyperlink" xfId="25337" builtinId="8" hidden="1"/>
    <cellStyle name="Hyperlink" xfId="25339" builtinId="8" hidden="1"/>
    <cellStyle name="Hyperlink" xfId="25341" builtinId="8" hidden="1"/>
    <cellStyle name="Hyperlink" xfId="25343" builtinId="8" hidden="1"/>
    <cellStyle name="Hyperlink" xfId="25345" builtinId="8" hidden="1"/>
    <cellStyle name="Hyperlink" xfId="25347" builtinId="8" hidden="1"/>
    <cellStyle name="Hyperlink" xfId="25349" builtinId="8" hidden="1"/>
    <cellStyle name="Hyperlink" xfId="25351" builtinId="8" hidden="1"/>
    <cellStyle name="Hyperlink" xfId="25353" builtinId="8" hidden="1"/>
    <cellStyle name="Hyperlink" xfId="25355" builtinId="8" hidden="1"/>
    <cellStyle name="Hyperlink" xfId="25357" builtinId="8" hidden="1"/>
    <cellStyle name="Hyperlink" xfId="25359" builtinId="8" hidden="1"/>
    <cellStyle name="Hyperlink" xfId="25361" builtinId="8" hidden="1"/>
    <cellStyle name="Hyperlink" xfId="25363" builtinId="8" hidden="1"/>
    <cellStyle name="Hyperlink" xfId="25365" builtinId="8" hidden="1"/>
    <cellStyle name="Hyperlink" xfId="25367" builtinId="8" hidden="1"/>
    <cellStyle name="Hyperlink" xfId="25369" builtinId="8" hidden="1"/>
    <cellStyle name="Hyperlink" xfId="25371" builtinId="8" hidden="1"/>
    <cellStyle name="Hyperlink" xfId="25373" builtinId="8" hidden="1"/>
    <cellStyle name="Hyperlink" xfId="25375" builtinId="8" hidden="1"/>
    <cellStyle name="Hyperlink" xfId="25377" builtinId="8" hidden="1"/>
    <cellStyle name="Hyperlink" xfId="25200" builtinId="8" hidden="1"/>
    <cellStyle name="Hyperlink" xfId="25542" builtinId="8" hidden="1"/>
    <cellStyle name="Hyperlink" xfId="25544" builtinId="8" hidden="1"/>
    <cellStyle name="Hyperlink" xfId="25546" builtinId="8" hidden="1"/>
    <cellStyle name="Hyperlink" xfId="25548" builtinId="8" hidden="1"/>
    <cellStyle name="Hyperlink" xfId="25550" builtinId="8" hidden="1"/>
    <cellStyle name="Hyperlink" xfId="25552" builtinId="8" hidden="1"/>
    <cellStyle name="Hyperlink" xfId="25554" builtinId="8" hidden="1"/>
    <cellStyle name="Hyperlink" xfId="25556" builtinId="8" hidden="1"/>
    <cellStyle name="Hyperlink" xfId="25558" builtinId="8" hidden="1"/>
    <cellStyle name="Hyperlink" xfId="25560" builtinId="8" hidden="1"/>
    <cellStyle name="Hyperlink" xfId="25562" builtinId="8" hidden="1"/>
    <cellStyle name="Hyperlink" xfId="25564" builtinId="8" hidden="1"/>
    <cellStyle name="Hyperlink" xfId="25566" builtinId="8" hidden="1"/>
    <cellStyle name="Hyperlink" xfId="25568" builtinId="8" hidden="1"/>
    <cellStyle name="Hyperlink" xfId="25570" builtinId="8" hidden="1"/>
    <cellStyle name="Hyperlink" xfId="25572" builtinId="8" hidden="1"/>
    <cellStyle name="Hyperlink" xfId="25574" builtinId="8" hidden="1"/>
    <cellStyle name="Hyperlink" xfId="25576" builtinId="8" hidden="1"/>
    <cellStyle name="Hyperlink" xfId="25578" builtinId="8" hidden="1"/>
    <cellStyle name="Hyperlink" xfId="25580" builtinId="8" hidden="1"/>
    <cellStyle name="Hyperlink" xfId="25582" builtinId="8" hidden="1"/>
    <cellStyle name="Hyperlink" xfId="25584" builtinId="8" hidden="1"/>
    <cellStyle name="Hyperlink" xfId="25586" builtinId="8" hidden="1"/>
    <cellStyle name="Hyperlink" xfId="25588" builtinId="8" hidden="1"/>
    <cellStyle name="Hyperlink" xfId="25590" builtinId="8" hidden="1"/>
    <cellStyle name="Hyperlink" xfId="25592" builtinId="8" hidden="1"/>
    <cellStyle name="Hyperlink" xfId="25594" builtinId="8" hidden="1"/>
    <cellStyle name="Hyperlink" xfId="25596" builtinId="8" hidden="1"/>
    <cellStyle name="Hyperlink" xfId="25598" builtinId="8" hidden="1"/>
    <cellStyle name="Hyperlink" xfId="25600" builtinId="8" hidden="1"/>
    <cellStyle name="Hyperlink" xfId="25602" builtinId="8" hidden="1"/>
    <cellStyle name="Hyperlink" xfId="25604" builtinId="8" hidden="1"/>
    <cellStyle name="Hyperlink" xfId="25606" builtinId="8" hidden="1"/>
    <cellStyle name="Hyperlink" xfId="25608" builtinId="8" hidden="1"/>
    <cellStyle name="Hyperlink" xfId="25610" builtinId="8" hidden="1"/>
    <cellStyle name="Hyperlink" xfId="25612" builtinId="8" hidden="1"/>
    <cellStyle name="Hyperlink" xfId="25614" builtinId="8" hidden="1"/>
    <cellStyle name="Hyperlink" xfId="25616" builtinId="8" hidden="1"/>
    <cellStyle name="Hyperlink" xfId="25618" builtinId="8" hidden="1"/>
    <cellStyle name="Hyperlink" xfId="25620" builtinId="8" hidden="1"/>
    <cellStyle name="Hyperlink" xfId="25622" builtinId="8" hidden="1"/>
    <cellStyle name="Hyperlink" xfId="25624" builtinId="8" hidden="1"/>
    <cellStyle name="Hyperlink" xfId="25626" builtinId="8" hidden="1"/>
    <cellStyle name="Hyperlink" xfId="25628" builtinId="8" hidden="1"/>
    <cellStyle name="Hyperlink" xfId="25630" builtinId="8" hidden="1"/>
    <cellStyle name="Hyperlink" xfId="25632" builtinId="8" hidden="1"/>
    <cellStyle name="Hyperlink" xfId="25634" builtinId="8" hidden="1"/>
    <cellStyle name="Hyperlink" xfId="25636" builtinId="8" hidden="1"/>
    <cellStyle name="Hyperlink" xfId="25638" builtinId="8" hidden="1"/>
    <cellStyle name="Hyperlink" xfId="25640" builtinId="8" hidden="1"/>
    <cellStyle name="Hyperlink" xfId="25642" builtinId="8" hidden="1"/>
    <cellStyle name="Hyperlink" xfId="25644" builtinId="8" hidden="1"/>
    <cellStyle name="Hyperlink" xfId="25646" builtinId="8" hidden="1"/>
    <cellStyle name="Hyperlink" xfId="25648" builtinId="8" hidden="1"/>
    <cellStyle name="Hyperlink" xfId="25650" builtinId="8" hidden="1"/>
    <cellStyle name="Hyperlink" xfId="25652" builtinId="8" hidden="1"/>
    <cellStyle name="Hyperlink" xfId="25654" builtinId="8" hidden="1"/>
    <cellStyle name="Hyperlink" xfId="25656" builtinId="8" hidden="1"/>
    <cellStyle name="Hyperlink" xfId="25658" builtinId="8" hidden="1"/>
    <cellStyle name="Hyperlink" xfId="25660" builtinId="8" hidden="1"/>
    <cellStyle name="Hyperlink" xfId="25662" builtinId="8" hidden="1"/>
    <cellStyle name="Hyperlink" xfId="25664" builtinId="8" hidden="1"/>
    <cellStyle name="Hyperlink" xfId="25666" builtinId="8" hidden="1"/>
    <cellStyle name="Hyperlink" xfId="25668" builtinId="8" hidden="1"/>
    <cellStyle name="Hyperlink" xfId="25670" builtinId="8" hidden="1"/>
    <cellStyle name="Hyperlink" xfId="25672" builtinId="8" hidden="1"/>
    <cellStyle name="Hyperlink" xfId="25674" builtinId="8" hidden="1"/>
    <cellStyle name="Hyperlink" xfId="25676" builtinId="8" hidden="1"/>
    <cellStyle name="Hyperlink" xfId="25678" builtinId="8" hidden="1"/>
    <cellStyle name="Hyperlink" xfId="25680" builtinId="8" hidden="1"/>
    <cellStyle name="Hyperlink" xfId="25682" builtinId="8" hidden="1"/>
    <cellStyle name="Hyperlink" xfId="25684" builtinId="8" hidden="1"/>
    <cellStyle name="Hyperlink" xfId="25686" builtinId="8" hidden="1"/>
    <cellStyle name="Hyperlink" xfId="25688" builtinId="8" hidden="1"/>
    <cellStyle name="Hyperlink" xfId="25690" builtinId="8" hidden="1"/>
    <cellStyle name="Hyperlink" xfId="25692" builtinId="8" hidden="1"/>
    <cellStyle name="Hyperlink" xfId="25694" builtinId="8" hidden="1"/>
    <cellStyle name="Hyperlink" xfId="25696" builtinId="8" hidden="1"/>
    <cellStyle name="Hyperlink" xfId="25698" builtinId="8" hidden="1"/>
    <cellStyle name="Hyperlink" xfId="25700" builtinId="8" hidden="1"/>
    <cellStyle name="Hyperlink" xfId="25702" builtinId="8" hidden="1"/>
    <cellStyle name="Hyperlink" xfId="25704" builtinId="8" hidden="1"/>
    <cellStyle name="Hyperlink" xfId="25706" builtinId="8" hidden="1"/>
    <cellStyle name="Hyperlink" xfId="25708" builtinId="8" hidden="1"/>
    <cellStyle name="Hyperlink" xfId="25710" builtinId="8" hidden="1"/>
    <cellStyle name="Hyperlink" xfId="25712" builtinId="8" hidden="1"/>
    <cellStyle name="Hyperlink" xfId="25714" builtinId="8" hidden="1"/>
    <cellStyle name="Hyperlink" xfId="25716" builtinId="8" hidden="1"/>
    <cellStyle name="Hyperlink" xfId="25718" builtinId="8" hidden="1"/>
    <cellStyle name="Hyperlink" xfId="25720" builtinId="8" hidden="1"/>
    <cellStyle name="Hyperlink" xfId="25722" builtinId="8" hidden="1"/>
    <cellStyle name="Hyperlink" xfId="25724" builtinId="8" hidden="1"/>
    <cellStyle name="Hyperlink" xfId="25726" builtinId="8" hidden="1"/>
    <cellStyle name="Hyperlink" xfId="25728" builtinId="8" hidden="1"/>
    <cellStyle name="Hyperlink" xfId="25730" builtinId="8" hidden="1"/>
    <cellStyle name="Hyperlink" xfId="25732" builtinId="8" hidden="1"/>
    <cellStyle name="Hyperlink" xfId="25734" builtinId="8" hidden="1"/>
    <cellStyle name="Hyperlink" xfId="25736" builtinId="8" hidden="1"/>
    <cellStyle name="Hyperlink" xfId="25738" builtinId="8" hidden="1"/>
    <cellStyle name="Hyperlink" xfId="25740" builtinId="8" hidden="1"/>
    <cellStyle name="Hyperlink" xfId="25742" builtinId="8" hidden="1"/>
    <cellStyle name="Hyperlink" xfId="25744" builtinId="8" hidden="1"/>
    <cellStyle name="Hyperlink" xfId="25746" builtinId="8" hidden="1"/>
    <cellStyle name="Hyperlink" xfId="25748" builtinId="8" hidden="1"/>
    <cellStyle name="Hyperlink" xfId="25750" builtinId="8" hidden="1"/>
    <cellStyle name="Hyperlink" xfId="25752" builtinId="8" hidden="1"/>
    <cellStyle name="Hyperlink" xfId="25754" builtinId="8" hidden="1"/>
    <cellStyle name="Hyperlink" xfId="25756" builtinId="8" hidden="1"/>
    <cellStyle name="Hyperlink" xfId="25758" builtinId="8" hidden="1"/>
    <cellStyle name="Hyperlink" xfId="25760" builtinId="8" hidden="1"/>
    <cellStyle name="Hyperlink" xfId="25762" builtinId="8" hidden="1"/>
    <cellStyle name="Hyperlink" xfId="25764" builtinId="8" hidden="1"/>
    <cellStyle name="Hyperlink" xfId="25766" builtinId="8" hidden="1"/>
    <cellStyle name="Hyperlink" xfId="25768" builtinId="8" hidden="1"/>
    <cellStyle name="Hyperlink" xfId="25770" builtinId="8" hidden="1"/>
    <cellStyle name="Hyperlink" xfId="25772" builtinId="8" hidden="1"/>
    <cellStyle name="Hyperlink" xfId="25774" builtinId="8" hidden="1"/>
    <cellStyle name="Hyperlink" xfId="25776" builtinId="8" hidden="1"/>
    <cellStyle name="Hyperlink" xfId="25778" builtinId="8" hidden="1"/>
    <cellStyle name="Hyperlink" xfId="25780" builtinId="8" hidden="1"/>
    <cellStyle name="Hyperlink" xfId="25782" builtinId="8" hidden="1"/>
    <cellStyle name="Hyperlink" xfId="25784" builtinId="8" hidden="1"/>
    <cellStyle name="Hyperlink" xfId="25786" builtinId="8" hidden="1"/>
    <cellStyle name="Hyperlink" xfId="25788" builtinId="8" hidden="1"/>
    <cellStyle name="Hyperlink" xfId="25790" builtinId="8" hidden="1"/>
    <cellStyle name="Hyperlink" xfId="25792" builtinId="8" hidden="1"/>
    <cellStyle name="Hyperlink" xfId="25794" builtinId="8" hidden="1"/>
    <cellStyle name="Hyperlink" xfId="25796" builtinId="8" hidden="1"/>
    <cellStyle name="Hyperlink" xfId="25798" builtinId="8" hidden="1"/>
    <cellStyle name="Hyperlink" xfId="25800" builtinId="8" hidden="1"/>
    <cellStyle name="Hyperlink" xfId="25802" builtinId="8" hidden="1"/>
    <cellStyle name="Hyperlink" xfId="25804" builtinId="8" hidden="1"/>
    <cellStyle name="Hyperlink" xfId="25806" builtinId="8" hidden="1"/>
    <cellStyle name="Hyperlink" xfId="25808" builtinId="8" hidden="1"/>
    <cellStyle name="Hyperlink" xfId="25810" builtinId="8" hidden="1"/>
    <cellStyle name="Hyperlink" xfId="25812" builtinId="8" hidden="1"/>
    <cellStyle name="Hyperlink" xfId="25814" builtinId="8" hidden="1"/>
    <cellStyle name="Hyperlink" xfId="25816" builtinId="8" hidden="1"/>
    <cellStyle name="Hyperlink" xfId="25818" builtinId="8" hidden="1"/>
    <cellStyle name="Hyperlink" xfId="25820" builtinId="8" hidden="1"/>
    <cellStyle name="Hyperlink" xfId="25822" builtinId="8" hidden="1"/>
    <cellStyle name="Hyperlink" xfId="25824" builtinId="8" hidden="1"/>
    <cellStyle name="Hyperlink" xfId="25826" builtinId="8" hidden="1"/>
    <cellStyle name="Hyperlink" xfId="25828" builtinId="8" hidden="1"/>
    <cellStyle name="Hyperlink" xfId="25830" builtinId="8" hidden="1"/>
    <cellStyle name="Hyperlink" xfId="25832" builtinId="8" hidden="1"/>
    <cellStyle name="Hyperlink" xfId="25834" builtinId="8" hidden="1"/>
    <cellStyle name="Hyperlink" xfId="25836" builtinId="8" hidden="1"/>
    <cellStyle name="Hyperlink" xfId="25838" builtinId="8" hidden="1"/>
    <cellStyle name="Hyperlink" xfId="25840" builtinId="8" hidden="1"/>
    <cellStyle name="Hyperlink" xfId="25842" builtinId="8" hidden="1"/>
    <cellStyle name="Hyperlink" xfId="25844" builtinId="8" hidden="1"/>
    <cellStyle name="Hyperlink" xfId="25846" builtinId="8" hidden="1"/>
    <cellStyle name="Hyperlink" xfId="25848" builtinId="8" hidden="1"/>
    <cellStyle name="Hyperlink" xfId="25850" builtinId="8" hidden="1"/>
    <cellStyle name="Hyperlink" xfId="25852" builtinId="8" hidden="1"/>
    <cellStyle name="Hyperlink" xfId="25854" builtinId="8" hidden="1"/>
    <cellStyle name="Hyperlink" xfId="25856" builtinId="8" hidden="1"/>
    <cellStyle name="Hyperlink" xfId="25858" builtinId="8" hidden="1"/>
    <cellStyle name="Hyperlink" xfId="25860" builtinId="8" hidden="1"/>
    <cellStyle name="Hyperlink" xfId="25862" builtinId="8" hidden="1"/>
    <cellStyle name="Hyperlink" xfId="25864" builtinId="8" hidden="1"/>
    <cellStyle name="Hyperlink" xfId="25866" builtinId="8" hidden="1"/>
    <cellStyle name="Hyperlink" xfId="25868" builtinId="8" hidden="1"/>
    <cellStyle name="Hyperlink" xfId="25870" builtinId="8" hidden="1"/>
    <cellStyle name="Hyperlink" xfId="25872" builtinId="8" hidden="1"/>
    <cellStyle name="Hyperlink" xfId="25874" builtinId="8" hidden="1"/>
    <cellStyle name="Hyperlink" xfId="25876" builtinId="8" hidden="1"/>
    <cellStyle name="Hyperlink" xfId="25878" builtinId="8" hidden="1"/>
    <cellStyle name="Hyperlink" xfId="25880" builtinId="8" hidden="1"/>
    <cellStyle name="Hyperlink" xfId="25882" builtinId="8" hidden="1"/>
    <cellStyle name="Hyperlink" xfId="25884" builtinId="8" hidden="1"/>
    <cellStyle name="Hyperlink" xfId="25886" builtinId="8" hidden="1"/>
    <cellStyle name="Hyperlink" xfId="25888" builtinId="8" hidden="1"/>
    <cellStyle name="Hyperlink" xfId="25890" builtinId="8" hidden="1"/>
    <cellStyle name="Hyperlink" xfId="25892" builtinId="8" hidden="1"/>
    <cellStyle name="Hyperlink" xfId="25894" builtinId="8" hidden="1"/>
    <cellStyle name="Hyperlink" xfId="25896" builtinId="8" hidden="1"/>
    <cellStyle name="Hyperlink" xfId="25898" builtinId="8" hidden="1"/>
    <cellStyle name="Hyperlink" xfId="25900" builtinId="8" hidden="1"/>
    <cellStyle name="Hyperlink" xfId="25902" builtinId="8" hidden="1"/>
    <cellStyle name="Hyperlink" xfId="25904" builtinId="8" hidden="1"/>
    <cellStyle name="Hyperlink" xfId="25906" builtinId="8" hidden="1"/>
    <cellStyle name="Hyperlink" xfId="25908" builtinId="8" hidden="1"/>
    <cellStyle name="Hyperlink" xfId="25910" builtinId="8" hidden="1"/>
    <cellStyle name="Hyperlink" xfId="25912" builtinId="8" hidden="1"/>
    <cellStyle name="Hyperlink" xfId="25914" builtinId="8" hidden="1"/>
    <cellStyle name="Hyperlink" xfId="25916" builtinId="8" hidden="1"/>
    <cellStyle name="Hyperlink" xfId="25918" builtinId="8" hidden="1"/>
    <cellStyle name="Hyperlink" xfId="25920" builtinId="8" hidden="1"/>
    <cellStyle name="Hyperlink" xfId="25922" builtinId="8" hidden="1"/>
    <cellStyle name="Hyperlink" xfId="25924" builtinId="8" hidden="1"/>
    <cellStyle name="Hyperlink" xfId="25926" builtinId="8" hidden="1"/>
    <cellStyle name="Hyperlink" xfId="25928" builtinId="8" hidden="1"/>
    <cellStyle name="Hyperlink" xfId="25930" builtinId="8" hidden="1"/>
    <cellStyle name="Hyperlink" xfId="25932" builtinId="8" hidden="1"/>
    <cellStyle name="Hyperlink" xfId="25934" builtinId="8" hidden="1"/>
    <cellStyle name="Hyperlink" xfId="25936" builtinId="8" hidden="1"/>
    <cellStyle name="Hyperlink" xfId="25938" builtinId="8" hidden="1"/>
    <cellStyle name="Hyperlink" xfId="25940" builtinId="8" hidden="1"/>
    <cellStyle name="Hyperlink" xfId="25942" builtinId="8" hidden="1"/>
    <cellStyle name="Hyperlink" xfId="25944" builtinId="8" hidden="1"/>
    <cellStyle name="Hyperlink" xfId="25946" builtinId="8" hidden="1"/>
    <cellStyle name="Hyperlink" xfId="25948" builtinId="8" hidden="1"/>
    <cellStyle name="Hyperlink" xfId="25950" builtinId="8" hidden="1"/>
    <cellStyle name="Hyperlink" xfId="25952" builtinId="8" hidden="1"/>
    <cellStyle name="Hyperlink" xfId="25954" builtinId="8" hidden="1"/>
    <cellStyle name="Hyperlink" xfId="25956" builtinId="8" hidden="1"/>
    <cellStyle name="Hyperlink" xfId="25958" builtinId="8" hidden="1"/>
    <cellStyle name="Hyperlink" xfId="25960" builtinId="8" hidden="1"/>
    <cellStyle name="Hyperlink" xfId="25962" builtinId="8" hidden="1"/>
    <cellStyle name="Hyperlink" xfId="25964" builtinId="8" hidden="1"/>
    <cellStyle name="Hyperlink" xfId="25966" builtinId="8" hidden="1"/>
    <cellStyle name="Hyperlink" xfId="25968" builtinId="8" hidden="1"/>
    <cellStyle name="Hyperlink" xfId="25970" builtinId="8" hidden="1"/>
    <cellStyle name="Hyperlink" xfId="25972" builtinId="8" hidden="1"/>
    <cellStyle name="Hyperlink" xfId="25974" builtinId="8" hidden="1"/>
    <cellStyle name="Hyperlink" xfId="25976" builtinId="8" hidden="1"/>
    <cellStyle name="Hyperlink" xfId="25978" builtinId="8" hidden="1"/>
    <cellStyle name="Hyperlink" xfId="25980" builtinId="8" hidden="1"/>
    <cellStyle name="Hyperlink" xfId="25982" builtinId="8" hidden="1"/>
    <cellStyle name="Hyperlink" xfId="25984" builtinId="8" hidden="1"/>
    <cellStyle name="Hyperlink" xfId="25986" builtinId="8" hidden="1"/>
    <cellStyle name="Hyperlink" xfId="25988" builtinId="8" hidden="1"/>
    <cellStyle name="Hyperlink" xfId="25990" builtinId="8" hidden="1"/>
    <cellStyle name="Hyperlink" xfId="25992" builtinId="8" hidden="1"/>
    <cellStyle name="Hyperlink" xfId="25994" builtinId="8" hidden="1"/>
    <cellStyle name="Hyperlink" xfId="25996" builtinId="8" hidden="1"/>
    <cellStyle name="Hyperlink" xfId="25998" builtinId="8" hidden="1"/>
    <cellStyle name="Hyperlink" xfId="26000" builtinId="8" hidden="1"/>
    <cellStyle name="Hyperlink" xfId="26002" builtinId="8" hidden="1"/>
    <cellStyle name="Hyperlink" xfId="26004" builtinId="8" hidden="1"/>
    <cellStyle name="Hyperlink" xfId="26006" builtinId="8" hidden="1"/>
    <cellStyle name="Hyperlink" xfId="26008" builtinId="8" hidden="1"/>
    <cellStyle name="Hyperlink" xfId="26010" builtinId="8" hidden="1"/>
    <cellStyle name="Hyperlink" xfId="26012" builtinId="8" hidden="1"/>
    <cellStyle name="Hyperlink" xfId="26014" builtinId="8" hidden="1"/>
    <cellStyle name="Hyperlink" xfId="26016" builtinId="8" hidden="1"/>
    <cellStyle name="Hyperlink" xfId="26018" builtinId="8" hidden="1"/>
    <cellStyle name="Hyperlink" xfId="26020" builtinId="8" hidden="1"/>
    <cellStyle name="Hyperlink" xfId="26022" builtinId="8" hidden="1"/>
    <cellStyle name="Hyperlink" xfId="26024" builtinId="8" hidden="1"/>
    <cellStyle name="Hyperlink" xfId="26026" builtinId="8" hidden="1"/>
    <cellStyle name="Hyperlink" xfId="26028" builtinId="8" hidden="1"/>
    <cellStyle name="Hyperlink" xfId="26030" builtinId="8" hidden="1"/>
    <cellStyle name="Hyperlink" xfId="26032" builtinId="8" hidden="1"/>
    <cellStyle name="Hyperlink" xfId="26034" builtinId="8" hidden="1"/>
    <cellStyle name="Hyperlink" xfId="26036" builtinId="8" hidden="1"/>
    <cellStyle name="Hyperlink" xfId="26038" builtinId="8" hidden="1"/>
    <cellStyle name="Hyperlink" xfId="26040" builtinId="8" hidden="1"/>
    <cellStyle name="Hyperlink" xfId="26042" builtinId="8" hidden="1"/>
    <cellStyle name="Hyperlink" xfId="26044" builtinId="8" hidden="1"/>
    <cellStyle name="Hyperlink" xfId="26046" builtinId="8" hidden="1"/>
    <cellStyle name="Hyperlink" xfId="26048" builtinId="8" hidden="1"/>
    <cellStyle name="Hyperlink" xfId="26050" builtinId="8" hidden="1"/>
    <cellStyle name="Hyperlink" xfId="26052" builtinId="8" hidden="1"/>
    <cellStyle name="Hyperlink" xfId="26054" builtinId="8" hidden="1"/>
    <cellStyle name="Hyperlink" xfId="26056" builtinId="8" hidden="1"/>
    <cellStyle name="Hyperlink" xfId="26058" builtinId="8" hidden="1"/>
    <cellStyle name="Hyperlink" xfId="26060" builtinId="8" hidden="1"/>
    <cellStyle name="Hyperlink" xfId="26062" builtinId="8" hidden="1"/>
    <cellStyle name="Hyperlink" xfId="26064" builtinId="8" hidden="1"/>
    <cellStyle name="Hyperlink" xfId="26066" builtinId="8" hidden="1"/>
    <cellStyle name="Hyperlink" xfId="26068" builtinId="8" hidden="1"/>
    <cellStyle name="Hyperlink" xfId="26070" builtinId="8" hidden="1"/>
    <cellStyle name="Hyperlink" xfId="26072" builtinId="8" hidden="1"/>
    <cellStyle name="Hyperlink" xfId="26074" builtinId="8" hidden="1"/>
    <cellStyle name="Hyperlink" xfId="26076" builtinId="8" hidden="1"/>
    <cellStyle name="Hyperlink" xfId="26078" builtinId="8" hidden="1"/>
    <cellStyle name="Hyperlink" xfId="26080" builtinId="8" hidden="1"/>
    <cellStyle name="Hyperlink" xfId="26082" builtinId="8" hidden="1"/>
    <cellStyle name="Hyperlink" xfId="26084" builtinId="8" hidden="1"/>
    <cellStyle name="Hyperlink" xfId="26086" builtinId="8" hidden="1"/>
    <cellStyle name="Hyperlink" xfId="26088" builtinId="8" hidden="1"/>
    <cellStyle name="Hyperlink" xfId="26090" builtinId="8" hidden="1"/>
    <cellStyle name="Hyperlink" xfId="26092" builtinId="8" hidden="1"/>
    <cellStyle name="Hyperlink" xfId="26094" builtinId="8" hidden="1"/>
    <cellStyle name="Hyperlink" xfId="26096" builtinId="8" hidden="1"/>
    <cellStyle name="Hyperlink" xfId="26098" builtinId="8" hidden="1"/>
    <cellStyle name="Hyperlink" xfId="26100" builtinId="8" hidden="1"/>
    <cellStyle name="Hyperlink" xfId="26102" builtinId="8" hidden="1"/>
    <cellStyle name="Hyperlink" xfId="26104" builtinId="8" hidden="1"/>
    <cellStyle name="Hyperlink" xfId="26106" builtinId="8" hidden="1"/>
    <cellStyle name="Hyperlink" xfId="26108" builtinId="8" hidden="1"/>
    <cellStyle name="Hyperlink" xfId="26110" builtinId="8" hidden="1"/>
    <cellStyle name="Hyperlink" xfId="26112" builtinId="8" hidden="1"/>
    <cellStyle name="Hyperlink" xfId="26114" builtinId="8" hidden="1"/>
    <cellStyle name="Hyperlink" xfId="26116" builtinId="8" hidden="1"/>
    <cellStyle name="Hyperlink" xfId="26118" builtinId="8" hidden="1"/>
    <cellStyle name="Hyperlink" xfId="26120" builtinId="8" hidden="1"/>
    <cellStyle name="Hyperlink" xfId="26122" builtinId="8" hidden="1"/>
    <cellStyle name="Hyperlink" xfId="26124" builtinId="8" hidden="1"/>
    <cellStyle name="Hyperlink" xfId="26126" builtinId="8" hidden="1"/>
    <cellStyle name="Hyperlink" xfId="26128" builtinId="8" hidden="1"/>
    <cellStyle name="Hyperlink" xfId="26130" builtinId="8" hidden="1"/>
    <cellStyle name="Hyperlink" xfId="26132" builtinId="8" hidden="1"/>
    <cellStyle name="Hyperlink" xfId="26134" builtinId="8" hidden="1"/>
    <cellStyle name="Hyperlink" xfId="26136" builtinId="8" hidden="1"/>
    <cellStyle name="Hyperlink" xfId="26138" builtinId="8" hidden="1"/>
    <cellStyle name="Hyperlink" xfId="26140" builtinId="8" hidden="1"/>
    <cellStyle name="Hyperlink" xfId="26142" builtinId="8" hidden="1"/>
    <cellStyle name="Hyperlink" xfId="26144" builtinId="8" hidden="1"/>
    <cellStyle name="Hyperlink" xfId="26146" builtinId="8" hidden="1"/>
    <cellStyle name="Hyperlink" xfId="26148" builtinId="8" hidden="1"/>
    <cellStyle name="Hyperlink" xfId="26150" builtinId="8" hidden="1"/>
    <cellStyle name="Hyperlink" xfId="26152" builtinId="8" hidden="1"/>
    <cellStyle name="Hyperlink" xfId="26154" builtinId="8" hidden="1"/>
    <cellStyle name="Hyperlink" xfId="26156" builtinId="8" hidden="1"/>
    <cellStyle name="Hyperlink" xfId="26158" builtinId="8" hidden="1"/>
    <cellStyle name="Hyperlink" xfId="26160" builtinId="8" hidden="1"/>
    <cellStyle name="Hyperlink" xfId="26162" builtinId="8" hidden="1"/>
    <cellStyle name="Hyperlink" xfId="26164" builtinId="8" hidden="1"/>
    <cellStyle name="Hyperlink" xfId="26166" builtinId="8" hidden="1"/>
    <cellStyle name="Hyperlink" xfId="26168" builtinId="8" hidden="1"/>
    <cellStyle name="Hyperlink" xfId="26170" builtinId="8" hidden="1"/>
    <cellStyle name="Hyperlink" xfId="26172" builtinId="8" hidden="1"/>
    <cellStyle name="Hyperlink" xfId="26174" builtinId="8" hidden="1"/>
    <cellStyle name="Hyperlink" xfId="26176" builtinId="8" hidden="1"/>
    <cellStyle name="Hyperlink" xfId="26178" builtinId="8" hidden="1"/>
    <cellStyle name="Hyperlink" xfId="26180" builtinId="8" hidden="1"/>
    <cellStyle name="Hyperlink" xfId="26184" builtinId="8" hidden="1"/>
    <cellStyle name="Hyperlink" xfId="26186" builtinId="8" hidden="1"/>
    <cellStyle name="Hyperlink" xfId="26188" builtinId="8" hidden="1"/>
    <cellStyle name="Hyperlink" xfId="26190" builtinId="8" hidden="1"/>
    <cellStyle name="Hyperlink" xfId="26192" builtinId="8" hidden="1"/>
    <cellStyle name="Hyperlink" xfId="26194" builtinId="8" hidden="1"/>
    <cellStyle name="Hyperlink" xfId="26196" builtinId="8" hidden="1"/>
    <cellStyle name="Hyperlink" xfId="26198" builtinId="8" hidden="1"/>
    <cellStyle name="Hyperlink" xfId="26200" builtinId="8" hidden="1"/>
    <cellStyle name="Hyperlink" xfId="26202" builtinId="8" hidden="1"/>
    <cellStyle name="Hyperlink" xfId="26204" builtinId="8" hidden="1"/>
    <cellStyle name="Hyperlink" xfId="26206" builtinId="8" hidden="1"/>
    <cellStyle name="Hyperlink" xfId="26208" builtinId="8" hidden="1"/>
    <cellStyle name="Hyperlink" xfId="26210" builtinId="8" hidden="1"/>
    <cellStyle name="Hyperlink" xfId="26212" builtinId="8" hidden="1"/>
    <cellStyle name="Hyperlink" xfId="26214" builtinId="8" hidden="1"/>
    <cellStyle name="Hyperlink" xfId="26216" builtinId="8" hidden="1"/>
    <cellStyle name="Hyperlink" xfId="26218" builtinId="8" hidden="1"/>
    <cellStyle name="Hyperlink" xfId="26220" builtinId="8" hidden="1"/>
    <cellStyle name="Hyperlink" xfId="26222" builtinId="8" hidden="1"/>
    <cellStyle name="Hyperlink" xfId="26224" builtinId="8" hidden="1"/>
    <cellStyle name="Hyperlink" xfId="26226" builtinId="8" hidden="1"/>
    <cellStyle name="Hyperlink" xfId="26228" builtinId="8" hidden="1"/>
    <cellStyle name="Hyperlink" xfId="26230" builtinId="8" hidden="1"/>
    <cellStyle name="Hyperlink" xfId="26232" builtinId="8" hidden="1"/>
    <cellStyle name="Hyperlink" xfId="26234" builtinId="8" hidden="1"/>
    <cellStyle name="Hyperlink" xfId="26236" builtinId="8" hidden="1"/>
    <cellStyle name="Hyperlink" xfId="26238" builtinId="8" hidden="1"/>
    <cellStyle name="Hyperlink" xfId="26240" builtinId="8" hidden="1"/>
    <cellStyle name="Hyperlink" xfId="26242" builtinId="8" hidden="1"/>
    <cellStyle name="Hyperlink" xfId="26244" builtinId="8" hidden="1"/>
    <cellStyle name="Hyperlink" xfId="26246" builtinId="8" hidden="1"/>
    <cellStyle name="Hyperlink" xfId="26248" builtinId="8" hidden="1"/>
    <cellStyle name="Hyperlink" xfId="26250" builtinId="8" hidden="1"/>
    <cellStyle name="Hyperlink" xfId="26252" builtinId="8" hidden="1"/>
    <cellStyle name="Hyperlink" xfId="26254" builtinId="8" hidden="1"/>
    <cellStyle name="Hyperlink" xfId="26256" builtinId="8" hidden="1"/>
    <cellStyle name="Hyperlink" xfId="26258" builtinId="8" hidden="1"/>
    <cellStyle name="Hyperlink" xfId="26260" builtinId="8" hidden="1"/>
    <cellStyle name="Hyperlink" xfId="26262" builtinId="8" hidden="1"/>
    <cellStyle name="Hyperlink" xfId="26264" builtinId="8" hidden="1"/>
    <cellStyle name="Hyperlink" xfId="26266" builtinId="8" hidden="1"/>
    <cellStyle name="Hyperlink" xfId="26268" builtinId="8" hidden="1"/>
    <cellStyle name="Hyperlink" xfId="26270" builtinId="8" hidden="1"/>
    <cellStyle name="Hyperlink" xfId="26272" builtinId="8" hidden="1"/>
    <cellStyle name="Hyperlink" xfId="26274" builtinId="8" hidden="1"/>
    <cellStyle name="Hyperlink" xfId="26276" builtinId="8" hidden="1"/>
    <cellStyle name="Hyperlink" xfId="26278" builtinId="8" hidden="1"/>
    <cellStyle name="Hyperlink" xfId="26280" builtinId="8" hidden="1"/>
    <cellStyle name="Hyperlink" xfId="26282" builtinId="8" hidden="1"/>
    <cellStyle name="Hyperlink" xfId="26284" builtinId="8" hidden="1"/>
    <cellStyle name="Hyperlink" xfId="26286" builtinId="8" hidden="1"/>
    <cellStyle name="Hyperlink" xfId="26288" builtinId="8" hidden="1"/>
    <cellStyle name="Hyperlink" xfId="26291" builtinId="8" hidden="1"/>
    <cellStyle name="Hyperlink" xfId="26293" builtinId="8" hidden="1"/>
    <cellStyle name="Hyperlink" xfId="26295" builtinId="8" hidden="1"/>
    <cellStyle name="Hyperlink" xfId="26297" builtinId="8" hidden="1"/>
    <cellStyle name="Hyperlink" xfId="26299" builtinId="8" hidden="1"/>
    <cellStyle name="Hyperlink" xfId="26301" builtinId="8" hidden="1"/>
    <cellStyle name="Hyperlink" xfId="26303" builtinId="8" hidden="1"/>
    <cellStyle name="Hyperlink" xfId="26305" builtinId="8" hidden="1"/>
    <cellStyle name="Hyperlink" xfId="26307" builtinId="8" hidden="1"/>
    <cellStyle name="Hyperlink" xfId="26309" builtinId="8" hidden="1"/>
    <cellStyle name="Hyperlink" xfId="26311" builtinId="8" hidden="1"/>
    <cellStyle name="Hyperlink" xfId="26313" builtinId="8" hidden="1"/>
    <cellStyle name="Hyperlink" xfId="26315" builtinId="8" hidden="1"/>
    <cellStyle name="Hyperlink" xfId="26317" builtinId="8" hidden="1"/>
    <cellStyle name="Hyperlink" xfId="26319" builtinId="8" hidden="1"/>
    <cellStyle name="Hyperlink" xfId="26321" builtinId="8" hidden="1"/>
    <cellStyle name="Hyperlink" xfId="26323" builtinId="8" hidden="1"/>
    <cellStyle name="Hyperlink" xfId="26325" builtinId="8" hidden="1"/>
    <cellStyle name="Hyperlink" xfId="26327" builtinId="8" hidden="1"/>
    <cellStyle name="Hyperlink" xfId="26329" builtinId="8" hidden="1"/>
    <cellStyle name="Hyperlink" xfId="26331" builtinId="8" hidden="1"/>
    <cellStyle name="Hyperlink" xfId="26333" builtinId="8" hidden="1"/>
    <cellStyle name="Hyperlink" xfId="26335" builtinId="8" hidden="1"/>
    <cellStyle name="Hyperlink" xfId="26337" builtinId="8" hidden="1"/>
    <cellStyle name="Hyperlink" xfId="26339" builtinId="8" hidden="1"/>
    <cellStyle name="Hyperlink" xfId="26341" builtinId="8" hidden="1"/>
    <cellStyle name="Hyperlink" xfId="26343" builtinId="8" hidden="1"/>
    <cellStyle name="Hyperlink" xfId="26345" builtinId="8" hidden="1"/>
    <cellStyle name="Hyperlink" xfId="26347" builtinId="8" hidden="1"/>
    <cellStyle name="Hyperlink" xfId="26349" builtinId="8" hidden="1"/>
    <cellStyle name="Hyperlink" xfId="26351" builtinId="8" hidden="1"/>
    <cellStyle name="Hyperlink" xfId="26353" builtinId="8" hidden="1"/>
    <cellStyle name="Hyperlink" xfId="26355" builtinId="8" hidden="1"/>
    <cellStyle name="Hyperlink" xfId="26357" builtinId="8" hidden="1"/>
    <cellStyle name="Hyperlink" xfId="26359" builtinId="8" hidden="1"/>
    <cellStyle name="Hyperlink" xfId="26525" builtinId="8" hidden="1"/>
    <cellStyle name="Hyperlink" xfId="26527" builtinId="8" hidden="1"/>
    <cellStyle name="Hyperlink" xfId="26529" builtinId="8" hidden="1"/>
    <cellStyle name="Hyperlink" xfId="26531" builtinId="8" hidden="1"/>
    <cellStyle name="Hyperlink" xfId="26533" builtinId="8" hidden="1"/>
    <cellStyle name="Hyperlink" xfId="26535" builtinId="8" hidden="1"/>
    <cellStyle name="Hyperlink" xfId="26537" builtinId="8" hidden="1"/>
    <cellStyle name="Hyperlink" xfId="26539" builtinId="8" hidden="1"/>
    <cellStyle name="Hyperlink" xfId="26541" builtinId="8" hidden="1"/>
    <cellStyle name="Hyperlink" xfId="26543" builtinId="8" hidden="1"/>
    <cellStyle name="Hyperlink" xfId="26545" builtinId="8" hidden="1"/>
    <cellStyle name="Hyperlink" xfId="26547" builtinId="8" hidden="1"/>
    <cellStyle name="Hyperlink" xfId="26549" builtinId="8" hidden="1"/>
    <cellStyle name="Hyperlink" xfId="26551" builtinId="8" hidden="1"/>
    <cellStyle name="Hyperlink" xfId="26553" builtinId="8" hidden="1"/>
    <cellStyle name="Hyperlink" xfId="26555" builtinId="8" hidden="1"/>
    <cellStyle name="Hyperlink" xfId="26557" builtinId="8" hidden="1"/>
    <cellStyle name="Hyperlink" xfId="26559" builtinId="8" hidden="1"/>
    <cellStyle name="Hyperlink" xfId="26561" builtinId="8" hidden="1"/>
    <cellStyle name="Hyperlink" xfId="26563" builtinId="8" hidden="1"/>
    <cellStyle name="Hyperlink" xfId="26565" builtinId="8" hidden="1"/>
    <cellStyle name="Hyperlink" xfId="26567" builtinId="8" hidden="1"/>
    <cellStyle name="Hyperlink" xfId="26569" builtinId="8" hidden="1"/>
    <cellStyle name="Hyperlink" xfId="26571" builtinId="8" hidden="1"/>
    <cellStyle name="Hyperlink" xfId="26573" builtinId="8" hidden="1"/>
    <cellStyle name="Hyperlink" xfId="26575" builtinId="8" hidden="1"/>
    <cellStyle name="Hyperlink" xfId="26577" builtinId="8" hidden="1"/>
    <cellStyle name="Hyperlink" xfId="26579" builtinId="8" hidden="1"/>
    <cellStyle name="Hyperlink" xfId="26581" builtinId="8" hidden="1"/>
    <cellStyle name="Hyperlink" xfId="26583" builtinId="8" hidden="1"/>
    <cellStyle name="Hyperlink" xfId="26585" builtinId="8" hidden="1"/>
    <cellStyle name="Hyperlink" xfId="26587" builtinId="8" hidden="1"/>
    <cellStyle name="Hyperlink" xfId="26589" builtinId="8" hidden="1"/>
    <cellStyle name="Hyperlink" xfId="26591" builtinId="8" hidden="1"/>
    <cellStyle name="Hyperlink" xfId="26593" builtinId="8" hidden="1"/>
    <cellStyle name="Hyperlink" xfId="26595" builtinId="8" hidden="1"/>
    <cellStyle name="Hyperlink" xfId="26597" builtinId="8" hidden="1"/>
    <cellStyle name="Hyperlink" xfId="26599" builtinId="8" hidden="1"/>
    <cellStyle name="Hyperlink" xfId="26601" builtinId="8" hidden="1"/>
    <cellStyle name="Hyperlink" xfId="26603" builtinId="8" hidden="1"/>
    <cellStyle name="Hyperlink" xfId="26605" builtinId="8" hidden="1"/>
    <cellStyle name="Hyperlink" xfId="26607" builtinId="8" hidden="1"/>
    <cellStyle name="Hyperlink" xfId="26609" builtinId="8" hidden="1"/>
    <cellStyle name="Hyperlink" xfId="26611" builtinId="8" hidden="1"/>
    <cellStyle name="Hyperlink" xfId="26613" builtinId="8" hidden="1"/>
    <cellStyle name="Hyperlink" xfId="26615" builtinId="8" hidden="1"/>
    <cellStyle name="Hyperlink" xfId="26617" builtinId="8" hidden="1"/>
    <cellStyle name="Hyperlink" xfId="26619" builtinId="8" hidden="1"/>
    <cellStyle name="Hyperlink" xfId="26621" builtinId="8" hidden="1"/>
    <cellStyle name="Hyperlink" xfId="26623" builtinId="8" hidden="1"/>
    <cellStyle name="Hyperlink" xfId="26625" builtinId="8" hidden="1"/>
    <cellStyle name="Hyperlink" xfId="26627" builtinId="8" hidden="1"/>
    <cellStyle name="Hyperlink" xfId="26629" builtinId="8" hidden="1"/>
    <cellStyle name="Hyperlink" xfId="26631" builtinId="8" hidden="1"/>
    <cellStyle name="Hyperlink" xfId="26633" builtinId="8" hidden="1"/>
    <cellStyle name="Hyperlink" xfId="26635" builtinId="8" hidden="1"/>
    <cellStyle name="Hyperlink" xfId="26637" builtinId="8" hidden="1"/>
    <cellStyle name="Hyperlink" xfId="26639" builtinId="8" hidden="1"/>
    <cellStyle name="Hyperlink" xfId="26641" builtinId="8" hidden="1"/>
    <cellStyle name="Hyperlink" xfId="26643" builtinId="8" hidden="1"/>
    <cellStyle name="Hyperlink" xfId="26645" builtinId="8" hidden="1"/>
    <cellStyle name="Hyperlink" xfId="26647" builtinId="8" hidden="1"/>
    <cellStyle name="Hyperlink" xfId="26649" builtinId="8" hidden="1"/>
    <cellStyle name="Hyperlink" xfId="26651" builtinId="8" hidden="1"/>
    <cellStyle name="Hyperlink" xfId="26653" builtinId="8" hidden="1"/>
    <cellStyle name="Hyperlink" xfId="26655" builtinId="8" hidden="1"/>
    <cellStyle name="Hyperlink" xfId="26657" builtinId="8" hidden="1"/>
    <cellStyle name="Hyperlink" xfId="26659" builtinId="8" hidden="1"/>
    <cellStyle name="Hyperlink" xfId="26661" builtinId="8" hidden="1"/>
    <cellStyle name="Hyperlink" xfId="26663" builtinId="8" hidden="1"/>
    <cellStyle name="Hyperlink" xfId="26665" builtinId="8" hidden="1"/>
    <cellStyle name="Hyperlink" xfId="26667" builtinId="8" hidden="1"/>
    <cellStyle name="Hyperlink" xfId="26669" builtinId="8" hidden="1"/>
    <cellStyle name="Hyperlink" xfId="26671" builtinId="8" hidden="1"/>
    <cellStyle name="Hyperlink" xfId="26673" builtinId="8" hidden="1"/>
    <cellStyle name="Hyperlink" xfId="26675" builtinId="8" hidden="1"/>
    <cellStyle name="Hyperlink" xfId="26677" builtinId="8" hidden="1"/>
    <cellStyle name="Hyperlink" xfId="26679" builtinId="8" hidden="1"/>
    <cellStyle name="Hyperlink" xfId="26681" builtinId="8" hidden="1"/>
    <cellStyle name="Hyperlink" xfId="26683" builtinId="8" hidden="1"/>
    <cellStyle name="Hyperlink" xfId="26685" builtinId="8" hidden="1"/>
    <cellStyle name="Hyperlink" xfId="26687" builtinId="8" hidden="1"/>
    <cellStyle name="Hyperlink" xfId="26689" builtinId="8" hidden="1"/>
    <cellStyle name="Hyperlink" xfId="26691" builtinId="8" hidden="1"/>
    <cellStyle name="Hyperlink" xfId="26693" builtinId="8" hidden="1"/>
    <cellStyle name="Hyperlink" xfId="26695" builtinId="8" hidden="1"/>
    <cellStyle name="Hyperlink" xfId="26697" builtinId="8" hidden="1"/>
    <cellStyle name="Hyperlink" xfId="26699" builtinId="8" hidden="1"/>
    <cellStyle name="Hyperlink" xfId="26701" builtinId="8" hidden="1"/>
    <cellStyle name="Hyperlink" xfId="26703" builtinId="8" hidden="1"/>
    <cellStyle name="Hyperlink" xfId="26705" builtinId="8" hidden="1"/>
    <cellStyle name="Hyperlink" xfId="26707" builtinId="8" hidden="1"/>
    <cellStyle name="Hyperlink" xfId="26709" builtinId="8" hidden="1"/>
    <cellStyle name="Hyperlink" xfId="26711" builtinId="8" hidden="1"/>
    <cellStyle name="Hyperlink" xfId="26713" builtinId="8" hidden="1"/>
    <cellStyle name="Hyperlink" xfId="26715" builtinId="8" hidden="1"/>
    <cellStyle name="Hyperlink" xfId="26717" builtinId="8" hidden="1"/>
    <cellStyle name="Hyperlink" xfId="26719" builtinId="8" hidden="1"/>
    <cellStyle name="Hyperlink" xfId="26721" builtinId="8" hidden="1"/>
    <cellStyle name="Hyperlink" xfId="26723" builtinId="8" hidden="1"/>
    <cellStyle name="Hyperlink" xfId="26725" builtinId="8" hidden="1"/>
    <cellStyle name="Hyperlink" xfId="26727" builtinId="8" hidden="1"/>
    <cellStyle name="Hyperlink" xfId="26729" builtinId="8" hidden="1"/>
    <cellStyle name="Hyperlink" xfId="26731" builtinId="8" hidden="1"/>
    <cellStyle name="Hyperlink" xfId="26733" builtinId="8" hidden="1"/>
    <cellStyle name="Hyperlink" xfId="26735" builtinId="8" hidden="1"/>
    <cellStyle name="Hyperlink" xfId="26737" builtinId="8" hidden="1"/>
    <cellStyle name="Hyperlink" xfId="26739" builtinId="8" hidden="1"/>
    <cellStyle name="Hyperlink" xfId="26741" builtinId="8" hidden="1"/>
    <cellStyle name="Hyperlink" xfId="26743" builtinId="8" hidden="1"/>
    <cellStyle name="Hyperlink" xfId="26745" builtinId="8" hidden="1"/>
    <cellStyle name="Hyperlink" xfId="26747" builtinId="8" hidden="1"/>
    <cellStyle name="Hyperlink" xfId="26749" builtinId="8" hidden="1"/>
    <cellStyle name="Hyperlink" xfId="26751" builtinId="8" hidden="1"/>
    <cellStyle name="Hyperlink" xfId="26753" builtinId="8" hidden="1"/>
    <cellStyle name="Hyperlink" xfId="26755" builtinId="8" hidden="1"/>
    <cellStyle name="Hyperlink" xfId="26757" builtinId="8" hidden="1"/>
    <cellStyle name="Hyperlink" xfId="26759" builtinId="8" hidden="1"/>
    <cellStyle name="Hyperlink" xfId="26761" builtinId="8" hidden="1"/>
    <cellStyle name="Hyperlink" xfId="26763" builtinId="8" hidden="1"/>
    <cellStyle name="Hyperlink" xfId="26765" builtinId="8" hidden="1"/>
    <cellStyle name="Hyperlink" xfId="26767" builtinId="8" hidden="1"/>
    <cellStyle name="Hyperlink" xfId="26769" builtinId="8" hidden="1"/>
    <cellStyle name="Hyperlink" xfId="26771" builtinId="8" hidden="1"/>
    <cellStyle name="Hyperlink" xfId="26773" builtinId="8" hidden="1"/>
    <cellStyle name="Hyperlink" xfId="26775" builtinId="8" hidden="1"/>
    <cellStyle name="Hyperlink" xfId="26777" builtinId="8" hidden="1"/>
    <cellStyle name="Hyperlink" xfId="26779" builtinId="8" hidden="1"/>
    <cellStyle name="Hyperlink" xfId="26781" builtinId="8" hidden="1"/>
    <cellStyle name="Hyperlink" xfId="26783" builtinId="8" hidden="1"/>
    <cellStyle name="Hyperlink" xfId="26785" builtinId="8" hidden="1"/>
    <cellStyle name="Hyperlink" xfId="26787" builtinId="8" hidden="1"/>
    <cellStyle name="Hyperlink" xfId="26789" builtinId="8" hidden="1"/>
    <cellStyle name="Hyperlink" xfId="26791" builtinId="8" hidden="1"/>
    <cellStyle name="Hyperlink" xfId="26793" builtinId="8" hidden="1"/>
    <cellStyle name="Hyperlink" xfId="26795" builtinId="8" hidden="1"/>
    <cellStyle name="Hyperlink" xfId="26797" builtinId="8" hidden="1"/>
    <cellStyle name="Hyperlink" xfId="26799" builtinId="8" hidden="1"/>
    <cellStyle name="Hyperlink" xfId="26801" builtinId="8" hidden="1"/>
    <cellStyle name="Hyperlink" xfId="26803" builtinId="8" hidden="1"/>
    <cellStyle name="Hyperlink" xfId="26805" builtinId="8" hidden="1"/>
    <cellStyle name="Hyperlink" xfId="26807" builtinId="8" hidden="1"/>
    <cellStyle name="Hyperlink" xfId="26809" builtinId="8" hidden="1"/>
    <cellStyle name="Hyperlink" xfId="26811" builtinId="8" hidden="1"/>
    <cellStyle name="Hyperlink" xfId="26813" builtinId="8" hidden="1"/>
    <cellStyle name="Hyperlink" xfId="26815" builtinId="8" hidden="1"/>
    <cellStyle name="Hyperlink" xfId="26817" builtinId="8" hidden="1"/>
    <cellStyle name="Hyperlink" xfId="26819" builtinId="8" hidden="1"/>
    <cellStyle name="Hyperlink" xfId="26821" builtinId="8" hidden="1"/>
    <cellStyle name="Hyperlink" xfId="26823" builtinId="8" hidden="1"/>
    <cellStyle name="Hyperlink" xfId="26825" builtinId="8" hidden="1"/>
    <cellStyle name="Hyperlink" xfId="26827" builtinId="8" hidden="1"/>
    <cellStyle name="Hyperlink" xfId="26829" builtinId="8" hidden="1"/>
    <cellStyle name="Hyperlink" xfId="26831" builtinId="8" hidden="1"/>
    <cellStyle name="Hyperlink" xfId="26833" builtinId="8" hidden="1"/>
    <cellStyle name="Hyperlink" xfId="26835" builtinId="8" hidden="1"/>
    <cellStyle name="Hyperlink" xfId="26837" builtinId="8" hidden="1"/>
    <cellStyle name="Hyperlink" xfId="26839" builtinId="8" hidden="1"/>
    <cellStyle name="Hyperlink" xfId="26841" builtinId="8" hidden="1"/>
    <cellStyle name="Hyperlink" xfId="26843" builtinId="8" hidden="1"/>
    <cellStyle name="Hyperlink" xfId="26845" builtinId="8" hidden="1"/>
    <cellStyle name="Hyperlink" xfId="26847" builtinId="8" hidden="1"/>
    <cellStyle name="Hyperlink" xfId="26849" builtinId="8" hidden="1"/>
    <cellStyle name="Hyperlink" xfId="26851" builtinId="8" hidden="1"/>
    <cellStyle name="Hyperlink" xfId="26853" builtinId="8" hidden="1"/>
    <cellStyle name="Hyperlink" xfId="26855" builtinId="8" hidden="1"/>
    <cellStyle name="Hyperlink" xfId="26857" builtinId="8" hidden="1"/>
    <cellStyle name="Hyperlink" xfId="26859" builtinId="8" hidden="1"/>
    <cellStyle name="Hyperlink" xfId="26861" builtinId="8" hidden="1"/>
    <cellStyle name="Hyperlink" xfId="26863" builtinId="8" hidden="1"/>
    <cellStyle name="Hyperlink" xfId="26865" builtinId="8" hidden="1"/>
    <cellStyle name="Hyperlink" xfId="26867" builtinId="8" hidden="1"/>
    <cellStyle name="Hyperlink" xfId="26869" builtinId="8" hidden="1"/>
    <cellStyle name="Hyperlink" xfId="26871" builtinId="8" hidden="1"/>
    <cellStyle name="Hyperlink" xfId="26873" builtinId="8" hidden="1"/>
    <cellStyle name="Hyperlink" xfId="26875" builtinId="8" hidden="1"/>
    <cellStyle name="Hyperlink" xfId="26877" builtinId="8" hidden="1"/>
    <cellStyle name="Hyperlink" xfId="26879" builtinId="8" hidden="1"/>
    <cellStyle name="Hyperlink" xfId="26881" builtinId="8" hidden="1"/>
    <cellStyle name="Hyperlink" xfId="26883" builtinId="8" hidden="1"/>
    <cellStyle name="Hyperlink" xfId="26885" builtinId="8" hidden="1"/>
    <cellStyle name="Hyperlink" xfId="26887" builtinId="8" hidden="1"/>
    <cellStyle name="Hyperlink" xfId="26889" builtinId="8" hidden="1"/>
    <cellStyle name="Hyperlink" xfId="26891" builtinId="8" hidden="1"/>
    <cellStyle name="Hyperlink" xfId="26893" builtinId="8" hidden="1"/>
    <cellStyle name="Hyperlink" xfId="26895" builtinId="8" hidden="1"/>
    <cellStyle name="Hyperlink" xfId="26897" builtinId="8" hidden="1"/>
    <cellStyle name="Hyperlink" xfId="26899" builtinId="8" hidden="1"/>
    <cellStyle name="Hyperlink" xfId="26901" builtinId="8" hidden="1"/>
    <cellStyle name="Hyperlink" xfId="26903" builtinId="8" hidden="1"/>
    <cellStyle name="Hyperlink" xfId="26905" builtinId="8" hidden="1"/>
    <cellStyle name="Hyperlink" xfId="26907" builtinId="8" hidden="1"/>
    <cellStyle name="Hyperlink" xfId="26909" builtinId="8" hidden="1"/>
    <cellStyle name="Hyperlink" xfId="26911" builtinId="8" hidden="1"/>
    <cellStyle name="Hyperlink" xfId="26913" builtinId="8" hidden="1"/>
    <cellStyle name="Hyperlink" xfId="26915" builtinId="8" hidden="1"/>
    <cellStyle name="Hyperlink" xfId="26917" builtinId="8" hidden="1"/>
    <cellStyle name="Hyperlink" xfId="26919" builtinId="8" hidden="1"/>
    <cellStyle name="Hyperlink" xfId="26921" builtinId="8" hidden="1"/>
    <cellStyle name="Hyperlink" xfId="26923" builtinId="8" hidden="1"/>
    <cellStyle name="Hyperlink" xfId="26925" builtinId="8" hidden="1"/>
    <cellStyle name="Hyperlink" xfId="26927" builtinId="8" hidden="1"/>
    <cellStyle name="Hyperlink" xfId="26929" builtinId="8" hidden="1"/>
    <cellStyle name="Hyperlink" xfId="26931" builtinId="8" hidden="1"/>
    <cellStyle name="Hyperlink" xfId="26933" builtinId="8" hidden="1"/>
    <cellStyle name="Hyperlink" xfId="26935" builtinId="8" hidden="1"/>
    <cellStyle name="Hyperlink" xfId="26937" builtinId="8" hidden="1"/>
    <cellStyle name="Hyperlink" xfId="26939" builtinId="8" hidden="1"/>
    <cellStyle name="Hyperlink" xfId="26941" builtinId="8" hidden="1"/>
    <cellStyle name="Hyperlink" xfId="26943" builtinId="8" hidden="1"/>
    <cellStyle name="Hyperlink" xfId="26945" builtinId="8" hidden="1"/>
    <cellStyle name="Hyperlink" xfId="26947" builtinId="8" hidden="1"/>
    <cellStyle name="Hyperlink" xfId="26949" builtinId="8" hidden="1"/>
    <cellStyle name="Hyperlink" xfId="26951" builtinId="8" hidden="1"/>
    <cellStyle name="Hyperlink" xfId="26953" builtinId="8" hidden="1"/>
    <cellStyle name="Hyperlink" xfId="26955" builtinId="8" hidden="1"/>
    <cellStyle name="Hyperlink" xfId="26957" builtinId="8" hidden="1"/>
    <cellStyle name="Hyperlink" xfId="26959" builtinId="8" hidden="1"/>
    <cellStyle name="Hyperlink" xfId="26961" builtinId="8" hidden="1"/>
    <cellStyle name="Hyperlink" xfId="26963" builtinId="8" hidden="1"/>
    <cellStyle name="Hyperlink" xfId="26965" builtinId="8" hidden="1"/>
    <cellStyle name="Hyperlink" xfId="26967" builtinId="8" hidden="1"/>
    <cellStyle name="Hyperlink" xfId="26969" builtinId="8" hidden="1"/>
    <cellStyle name="Hyperlink" xfId="26971" builtinId="8" hidden="1"/>
    <cellStyle name="Hyperlink" xfId="26973" builtinId="8" hidden="1"/>
    <cellStyle name="Hyperlink" xfId="26975" builtinId="8" hidden="1"/>
    <cellStyle name="Hyperlink" xfId="26977" builtinId="8" hidden="1"/>
    <cellStyle name="Hyperlink" xfId="26979" builtinId="8" hidden="1"/>
    <cellStyle name="Hyperlink" xfId="26981" builtinId="8" hidden="1"/>
    <cellStyle name="Hyperlink" xfId="26983" builtinId="8" hidden="1"/>
    <cellStyle name="Hyperlink" xfId="26985" builtinId="8" hidden="1"/>
    <cellStyle name="Hyperlink" xfId="26987" builtinId="8" hidden="1"/>
    <cellStyle name="Hyperlink" xfId="26989" builtinId="8" hidden="1"/>
    <cellStyle name="Hyperlink" xfId="26991" builtinId="8" hidden="1"/>
    <cellStyle name="Hyperlink" xfId="26993" builtinId="8" hidden="1"/>
    <cellStyle name="Hyperlink" xfId="26995" builtinId="8" hidden="1"/>
    <cellStyle name="Hyperlink" xfId="26997" builtinId="8" hidden="1"/>
    <cellStyle name="Hyperlink" xfId="26999" builtinId="8" hidden="1"/>
    <cellStyle name="Hyperlink" xfId="27001" builtinId="8" hidden="1"/>
    <cellStyle name="Hyperlink" xfId="27003" builtinId="8" hidden="1"/>
    <cellStyle name="Hyperlink" xfId="27005" builtinId="8" hidden="1"/>
    <cellStyle name="Hyperlink" xfId="27007" builtinId="8" hidden="1"/>
    <cellStyle name="Hyperlink" xfId="27009" builtinId="8" hidden="1"/>
    <cellStyle name="Hyperlink" xfId="27011" builtinId="8" hidden="1"/>
    <cellStyle name="Hyperlink" xfId="27013" builtinId="8" hidden="1"/>
    <cellStyle name="Hyperlink" xfId="27015" builtinId="8" hidden="1"/>
    <cellStyle name="Hyperlink" xfId="27017" builtinId="8" hidden="1"/>
    <cellStyle name="Hyperlink" xfId="27019" builtinId="8" hidden="1"/>
    <cellStyle name="Hyperlink" xfId="27021" builtinId="8" hidden="1"/>
    <cellStyle name="Hyperlink" xfId="27023" builtinId="8" hidden="1"/>
    <cellStyle name="Hyperlink" xfId="27025" builtinId="8" hidden="1"/>
    <cellStyle name="Hyperlink" xfId="27027" builtinId="8" hidden="1"/>
    <cellStyle name="Hyperlink" xfId="27029" builtinId="8" hidden="1"/>
    <cellStyle name="Hyperlink" xfId="27031" builtinId="8" hidden="1"/>
    <cellStyle name="Hyperlink" xfId="27033" builtinId="8" hidden="1"/>
    <cellStyle name="Hyperlink" xfId="27035" builtinId="8" hidden="1"/>
    <cellStyle name="Hyperlink" xfId="27037" builtinId="8" hidden="1"/>
    <cellStyle name="Hyperlink" xfId="27039" builtinId="8" hidden="1"/>
    <cellStyle name="Hyperlink" xfId="27041" builtinId="8" hidden="1"/>
    <cellStyle name="Hyperlink" xfId="27043" builtinId="8" hidden="1"/>
    <cellStyle name="Hyperlink" xfId="27045" builtinId="8" hidden="1"/>
    <cellStyle name="Hyperlink" xfId="27047" builtinId="8" hidden="1"/>
    <cellStyle name="Hyperlink" xfId="27049" builtinId="8" hidden="1"/>
    <cellStyle name="Hyperlink" xfId="27051" builtinId="8" hidden="1"/>
    <cellStyle name="Hyperlink" xfId="27053" builtinId="8" hidden="1"/>
    <cellStyle name="Hyperlink" xfId="27055" builtinId="8" hidden="1"/>
    <cellStyle name="Hyperlink" xfId="27057" builtinId="8" hidden="1"/>
    <cellStyle name="Hyperlink" xfId="27059" builtinId="8" hidden="1"/>
    <cellStyle name="Hyperlink" xfId="27061" builtinId="8" hidden="1"/>
    <cellStyle name="Hyperlink" xfId="27063" builtinId="8" hidden="1"/>
    <cellStyle name="Hyperlink" xfId="27065" builtinId="8" hidden="1"/>
    <cellStyle name="Hyperlink" xfId="27067" builtinId="8" hidden="1"/>
    <cellStyle name="Hyperlink" xfId="27069" builtinId="8" hidden="1"/>
    <cellStyle name="Hyperlink" xfId="27071" builtinId="8" hidden="1"/>
    <cellStyle name="Hyperlink" xfId="27073" builtinId="8" hidden="1"/>
    <cellStyle name="Hyperlink" xfId="27075" builtinId="8" hidden="1"/>
    <cellStyle name="Hyperlink" xfId="27077" builtinId="8" hidden="1"/>
    <cellStyle name="Hyperlink" xfId="27079" builtinId="8" hidden="1"/>
    <cellStyle name="Hyperlink" xfId="27081" builtinId="8" hidden="1"/>
    <cellStyle name="Hyperlink" xfId="27083" builtinId="8" hidden="1"/>
    <cellStyle name="Hyperlink" xfId="27085" builtinId="8" hidden="1"/>
    <cellStyle name="Hyperlink" xfId="27087" builtinId="8" hidden="1"/>
    <cellStyle name="Hyperlink" xfId="27089" builtinId="8" hidden="1"/>
    <cellStyle name="Hyperlink" xfId="27091" builtinId="8" hidden="1"/>
    <cellStyle name="Hyperlink" xfId="27093" builtinId="8" hidden="1"/>
    <cellStyle name="Hyperlink" xfId="27095" builtinId="8" hidden="1"/>
    <cellStyle name="Hyperlink" xfId="27097" builtinId="8" hidden="1"/>
    <cellStyle name="Hyperlink" xfId="27099" builtinId="8" hidden="1"/>
    <cellStyle name="Hyperlink" xfId="27101" builtinId="8" hidden="1"/>
    <cellStyle name="Hyperlink" xfId="27103" builtinId="8" hidden="1"/>
    <cellStyle name="Hyperlink" xfId="27105" builtinId="8" hidden="1"/>
    <cellStyle name="Hyperlink" xfId="27107" builtinId="8" hidden="1"/>
    <cellStyle name="Hyperlink" xfId="27109" builtinId="8" hidden="1"/>
    <cellStyle name="Hyperlink" xfId="27111" builtinId="8" hidden="1"/>
    <cellStyle name="Hyperlink" xfId="27113" builtinId="8" hidden="1"/>
    <cellStyle name="Hyperlink" xfId="27115" builtinId="8" hidden="1"/>
    <cellStyle name="Hyperlink" xfId="27117" builtinId="8" hidden="1"/>
    <cellStyle name="Hyperlink" xfId="27119" builtinId="8" hidden="1"/>
    <cellStyle name="Hyperlink" xfId="27121" builtinId="8" hidden="1"/>
    <cellStyle name="Hyperlink" xfId="27123" builtinId="8" hidden="1"/>
    <cellStyle name="Hyperlink" xfId="27125" builtinId="8" hidden="1"/>
    <cellStyle name="Hyperlink" xfId="27127" builtinId="8" hidden="1"/>
    <cellStyle name="Hyperlink" xfId="27129" builtinId="8" hidden="1"/>
    <cellStyle name="Hyperlink" xfId="27131" builtinId="8" hidden="1"/>
    <cellStyle name="Hyperlink" xfId="27133" builtinId="8" hidden="1"/>
    <cellStyle name="Hyperlink" xfId="27135" builtinId="8" hidden="1"/>
    <cellStyle name="Hyperlink" xfId="27137" builtinId="8" hidden="1"/>
    <cellStyle name="Hyperlink" xfId="27139" builtinId="8" hidden="1"/>
    <cellStyle name="Hyperlink" xfId="27141" builtinId="8" hidden="1"/>
    <cellStyle name="Hyperlink" xfId="27143" builtinId="8" hidden="1"/>
    <cellStyle name="Hyperlink" xfId="27145" builtinId="8" hidden="1"/>
    <cellStyle name="Hyperlink" xfId="27147" builtinId="8" hidden="1"/>
    <cellStyle name="Hyperlink" xfId="27149" builtinId="8" hidden="1"/>
    <cellStyle name="Hyperlink" xfId="27151" builtinId="8" hidden="1"/>
    <cellStyle name="Hyperlink" xfId="27153" builtinId="8" hidden="1"/>
    <cellStyle name="Hyperlink" xfId="27155" builtinId="8" hidden="1"/>
    <cellStyle name="Hyperlink" xfId="27157" builtinId="8" hidden="1"/>
    <cellStyle name="Hyperlink" xfId="27159" builtinId="8" hidden="1"/>
    <cellStyle name="Hyperlink" xfId="27161" builtinId="8" hidden="1"/>
    <cellStyle name="Hyperlink" xfId="27163" builtinId="8" hidden="1"/>
    <cellStyle name="Hyperlink" xfId="27165" builtinId="8" hidden="1"/>
    <cellStyle name="Hyperlink" xfId="27167" builtinId="8" hidden="1"/>
    <cellStyle name="Hyperlink" xfId="27169" builtinId="8" hidden="1"/>
    <cellStyle name="Hyperlink" xfId="27171" builtinId="8" hidden="1"/>
    <cellStyle name="Hyperlink" xfId="27173" builtinId="8" hidden="1"/>
    <cellStyle name="Hyperlink" xfId="27175" builtinId="8" hidden="1"/>
    <cellStyle name="Hyperlink" xfId="27177" builtinId="8" hidden="1"/>
    <cellStyle name="Hyperlink" xfId="27179" builtinId="8" hidden="1"/>
    <cellStyle name="Hyperlink" xfId="27181" builtinId="8" hidden="1"/>
    <cellStyle name="Hyperlink" xfId="27183" builtinId="8" hidden="1"/>
    <cellStyle name="Hyperlink" xfId="27185" builtinId="8" hidden="1"/>
    <cellStyle name="Hyperlink" xfId="27187" builtinId="8" hidden="1"/>
    <cellStyle name="Hyperlink" xfId="27189" builtinId="8" hidden="1"/>
    <cellStyle name="Hyperlink" xfId="27191" builtinId="8" hidden="1"/>
    <cellStyle name="Hyperlink" xfId="27193" builtinId="8" hidden="1"/>
    <cellStyle name="Hyperlink" xfId="27195" builtinId="8" hidden="1"/>
    <cellStyle name="Hyperlink" xfId="27197" builtinId="8" hidden="1"/>
    <cellStyle name="Hyperlink" xfId="27199" builtinId="8" hidden="1"/>
    <cellStyle name="Hyperlink" xfId="27201" builtinId="8" hidden="1"/>
    <cellStyle name="Hyperlink" xfId="27203" builtinId="8" hidden="1"/>
    <cellStyle name="Hyperlink" xfId="27205" builtinId="8" hidden="1"/>
    <cellStyle name="Hyperlink" xfId="27207" builtinId="8" hidden="1"/>
    <cellStyle name="Hyperlink" xfId="27209" builtinId="8" hidden="1"/>
    <cellStyle name="Hyperlink" xfId="27211" builtinId="8" hidden="1"/>
    <cellStyle name="Hyperlink" xfId="27213" builtinId="8" hidden="1"/>
    <cellStyle name="Hyperlink" xfId="27215" builtinId="8" hidden="1"/>
    <cellStyle name="Hyperlink" xfId="27217" builtinId="8" hidden="1"/>
    <cellStyle name="Hyperlink" xfId="27219" builtinId="8" hidden="1"/>
    <cellStyle name="Hyperlink" xfId="27221" builtinId="8" hidden="1"/>
    <cellStyle name="Hyperlink" xfId="27223" builtinId="8" hidden="1"/>
    <cellStyle name="Hyperlink" xfId="27225" builtinId="8" hidden="1"/>
    <cellStyle name="Hyperlink" xfId="27227" builtinId="8" hidden="1"/>
    <cellStyle name="Hyperlink" xfId="27229" builtinId="8" hidden="1"/>
    <cellStyle name="Hyperlink" xfId="27231" builtinId="8" hidden="1"/>
    <cellStyle name="Hyperlink" xfId="27233" builtinId="8" hidden="1"/>
    <cellStyle name="Hyperlink" xfId="27235" builtinId="8" hidden="1"/>
    <cellStyle name="Hyperlink" xfId="27237" builtinId="8" hidden="1"/>
    <cellStyle name="Hyperlink" xfId="27239" builtinId="8" hidden="1"/>
    <cellStyle name="Hyperlink" xfId="27241" builtinId="8" hidden="1"/>
    <cellStyle name="Hyperlink" xfId="27243" builtinId="8" hidden="1"/>
    <cellStyle name="Hyperlink" xfId="27245" builtinId="8" hidden="1"/>
    <cellStyle name="Hyperlink" xfId="27247" builtinId="8" hidden="1"/>
    <cellStyle name="Hyperlink" xfId="27249" builtinId="8" hidden="1"/>
    <cellStyle name="Hyperlink" xfId="27251" builtinId="8" hidden="1"/>
    <cellStyle name="Hyperlink" xfId="27253" builtinId="8" hidden="1"/>
    <cellStyle name="Hyperlink" xfId="27255" builtinId="8" hidden="1"/>
    <cellStyle name="Hyperlink" xfId="27257" builtinId="8" hidden="1"/>
    <cellStyle name="Hyperlink" xfId="27259" builtinId="8" hidden="1"/>
    <cellStyle name="Hyperlink" xfId="27261" builtinId="8" hidden="1"/>
    <cellStyle name="Hyperlink" xfId="27263" builtinId="8" hidden="1"/>
    <cellStyle name="Hyperlink" xfId="27265" builtinId="8" hidden="1"/>
    <cellStyle name="Hyperlink" xfId="27267" builtinId="8" hidden="1"/>
    <cellStyle name="Hyperlink" xfId="27269" builtinId="8" hidden="1"/>
    <cellStyle name="Hyperlink" xfId="27271" builtinId="8" hidden="1"/>
    <cellStyle name="Hyperlink" xfId="27273" builtinId="8" hidden="1"/>
    <cellStyle name="Hyperlink" xfId="27275" builtinId="8" hidden="1"/>
    <cellStyle name="Hyperlink" xfId="27277" builtinId="8" hidden="1"/>
    <cellStyle name="Hyperlink" xfId="27279" builtinId="8" hidden="1"/>
    <cellStyle name="Hyperlink" xfId="27281" builtinId="8" hidden="1"/>
    <cellStyle name="Hyperlink" xfId="27283" builtinId="8" hidden="1"/>
    <cellStyle name="Hyperlink" xfId="27285" builtinId="8" hidden="1"/>
    <cellStyle name="Hyperlink" xfId="27287" builtinId="8" hidden="1"/>
    <cellStyle name="Hyperlink" xfId="27289" builtinId="8" hidden="1"/>
    <cellStyle name="Hyperlink" xfId="27291" builtinId="8" hidden="1"/>
    <cellStyle name="Hyperlink" xfId="27293" builtinId="8" hidden="1"/>
    <cellStyle name="Hyperlink" xfId="27295" builtinId="8" hidden="1"/>
    <cellStyle name="Hyperlink" xfId="27297" builtinId="8" hidden="1"/>
    <cellStyle name="Hyperlink" xfId="27299" builtinId="8" hidden="1"/>
    <cellStyle name="Hyperlink" xfId="27301" builtinId="8" hidden="1"/>
    <cellStyle name="Hyperlink" xfId="27303" builtinId="8" hidden="1"/>
    <cellStyle name="Hyperlink" xfId="27305" builtinId="8" hidden="1"/>
    <cellStyle name="Hyperlink" xfId="27307" builtinId="8" hidden="1"/>
    <cellStyle name="Hyperlink" xfId="27309" builtinId="8" hidden="1"/>
    <cellStyle name="Hyperlink" xfId="27311" builtinId="8" hidden="1"/>
    <cellStyle name="Hyperlink" xfId="27313" builtinId="8" hidden="1"/>
    <cellStyle name="Hyperlink" xfId="27315" builtinId="8" hidden="1"/>
    <cellStyle name="Hyperlink" xfId="27317" builtinId="8" hidden="1"/>
    <cellStyle name="Hyperlink" xfId="27319" builtinId="8" hidden="1"/>
    <cellStyle name="Hyperlink" xfId="27321" builtinId="8" hidden="1"/>
    <cellStyle name="Hyperlink" xfId="27323" builtinId="8" hidden="1"/>
    <cellStyle name="Hyperlink" xfId="27325" builtinId="8" hidden="1"/>
    <cellStyle name="Hyperlink" xfId="27327" builtinId="8" hidden="1"/>
    <cellStyle name="Hyperlink" xfId="27329" builtinId="8" hidden="1"/>
    <cellStyle name="Hyperlink" xfId="27331" builtinId="8" hidden="1"/>
    <cellStyle name="Hyperlink" xfId="27333" builtinId="8" hidden="1"/>
    <cellStyle name="Hyperlink" xfId="27335" builtinId="8" hidden="1"/>
    <cellStyle name="Hyperlink" xfId="27337" builtinId="8" hidden="1"/>
    <cellStyle name="Hyperlink" xfId="27339" builtinId="8" hidden="1"/>
    <cellStyle name="Hyperlink" xfId="26290" builtinId="8" hidden="1"/>
    <cellStyle name="Hyperlink" xfId="26182" builtinId="8" hidden="1"/>
    <cellStyle name="Hyperlink" xfId="27505" builtinId="8" hidden="1"/>
    <cellStyle name="Hyperlink" xfId="27507" builtinId="8" hidden="1"/>
    <cellStyle name="Hyperlink" xfId="27509" builtinId="8" hidden="1"/>
    <cellStyle name="Hyperlink" xfId="27511" builtinId="8" hidden="1"/>
    <cellStyle name="Hyperlink" xfId="27513" builtinId="8" hidden="1"/>
    <cellStyle name="Hyperlink" xfId="27515" builtinId="8" hidden="1"/>
    <cellStyle name="Hyperlink" xfId="27517" builtinId="8" hidden="1"/>
    <cellStyle name="Hyperlink" xfId="27519" builtinId="8" hidden="1"/>
    <cellStyle name="Hyperlink" xfId="27521" builtinId="8" hidden="1"/>
    <cellStyle name="Hyperlink" xfId="27523" builtinId="8" hidden="1"/>
    <cellStyle name="Hyperlink" xfId="27525" builtinId="8" hidden="1"/>
    <cellStyle name="Hyperlink" xfId="27527" builtinId="8" hidden="1"/>
    <cellStyle name="Hyperlink" xfId="27529" builtinId="8" hidden="1"/>
    <cellStyle name="Hyperlink" xfId="27531" builtinId="8" hidden="1"/>
    <cellStyle name="Hyperlink" xfId="27533" builtinId="8" hidden="1"/>
    <cellStyle name="Hyperlink" xfId="27535" builtinId="8" hidden="1"/>
    <cellStyle name="Hyperlink" xfId="27537" builtinId="8" hidden="1"/>
    <cellStyle name="Hyperlink" xfId="27539" builtinId="8" hidden="1"/>
    <cellStyle name="Hyperlink" xfId="27541" builtinId="8" hidden="1"/>
    <cellStyle name="Hyperlink" xfId="27543" builtinId="8" hidden="1"/>
    <cellStyle name="Hyperlink" xfId="27545" builtinId="8" hidden="1"/>
    <cellStyle name="Hyperlink" xfId="27547" builtinId="8" hidden="1"/>
    <cellStyle name="Hyperlink" xfId="27549" builtinId="8" hidden="1"/>
    <cellStyle name="Hyperlink" xfId="27551" builtinId="8" hidden="1"/>
    <cellStyle name="Hyperlink" xfId="27553" builtinId="8" hidden="1"/>
    <cellStyle name="Hyperlink" xfId="27555" builtinId="8" hidden="1"/>
    <cellStyle name="Hyperlink" xfId="27557" builtinId="8" hidden="1"/>
    <cellStyle name="Hyperlink" xfId="27559" builtinId="8" hidden="1"/>
    <cellStyle name="Hyperlink" xfId="27561" builtinId="8" hidden="1"/>
    <cellStyle name="Hyperlink" xfId="27563" builtinId="8" hidden="1"/>
    <cellStyle name="Hyperlink" xfId="27565" builtinId="8" hidden="1"/>
    <cellStyle name="Hyperlink" xfId="27567" builtinId="8" hidden="1"/>
    <cellStyle name="Hyperlink" xfId="27569" builtinId="8" hidden="1"/>
    <cellStyle name="Hyperlink" xfId="27571" builtinId="8" hidden="1"/>
    <cellStyle name="Hyperlink" xfId="27573" builtinId="8" hidden="1"/>
    <cellStyle name="Hyperlink" xfId="27575" builtinId="8" hidden="1"/>
    <cellStyle name="Hyperlink" xfId="27577" builtinId="8" hidden="1"/>
    <cellStyle name="Hyperlink" xfId="27579" builtinId="8" hidden="1"/>
    <cellStyle name="Hyperlink" xfId="27581" builtinId="8" hidden="1"/>
    <cellStyle name="Hyperlink" xfId="27583" builtinId="8" hidden="1"/>
    <cellStyle name="Hyperlink" xfId="27585" builtinId="8" hidden="1"/>
    <cellStyle name="Hyperlink" xfId="27587" builtinId="8" hidden="1"/>
    <cellStyle name="Hyperlink" xfId="27589" builtinId="8" hidden="1"/>
    <cellStyle name="Hyperlink" xfId="27591" builtinId="8" hidden="1"/>
    <cellStyle name="Hyperlink" xfId="27593" builtinId="8" hidden="1"/>
    <cellStyle name="Hyperlink" xfId="27595" builtinId="8" hidden="1"/>
    <cellStyle name="Hyperlink" xfId="27597" builtinId="8" hidden="1"/>
    <cellStyle name="Hyperlink" xfId="27599" builtinId="8" hidden="1"/>
    <cellStyle name="Hyperlink" xfId="27601" builtinId="8" hidden="1"/>
    <cellStyle name="Hyperlink" xfId="27603" builtinId="8" hidden="1"/>
    <cellStyle name="Hyperlink" xfId="27605" builtinId="8" hidden="1"/>
    <cellStyle name="Hyperlink" xfId="27607" builtinId="8" hidden="1"/>
    <cellStyle name="Hyperlink" xfId="27609" builtinId="8" hidden="1"/>
    <cellStyle name="Hyperlink" xfId="27611" builtinId="8" hidden="1"/>
    <cellStyle name="Hyperlink" xfId="27613" builtinId="8" hidden="1"/>
    <cellStyle name="Hyperlink" xfId="27615" builtinId="8" hidden="1"/>
    <cellStyle name="Hyperlink" xfId="27617" builtinId="8" hidden="1"/>
    <cellStyle name="Hyperlink" xfId="27619" builtinId="8" hidden="1"/>
    <cellStyle name="Hyperlink" xfId="27621" builtinId="8" hidden="1"/>
    <cellStyle name="Hyperlink" xfId="27623" builtinId="8" hidden="1"/>
    <cellStyle name="Hyperlink" xfId="27625" builtinId="8" hidden="1"/>
    <cellStyle name="Hyperlink" xfId="27627" builtinId="8" hidden="1"/>
    <cellStyle name="Hyperlink" xfId="27629" builtinId="8" hidden="1"/>
    <cellStyle name="Hyperlink" xfId="27631" builtinId="8" hidden="1"/>
    <cellStyle name="Hyperlink" xfId="27633" builtinId="8" hidden="1"/>
    <cellStyle name="Hyperlink" xfId="27635" builtinId="8" hidden="1"/>
    <cellStyle name="Hyperlink" xfId="27637" builtinId="8" hidden="1"/>
    <cellStyle name="Hyperlink" xfId="27639" builtinId="8" hidden="1"/>
    <cellStyle name="Hyperlink" xfId="27641" builtinId="8" hidden="1"/>
    <cellStyle name="Hyperlink" xfId="27643" builtinId="8" hidden="1"/>
    <cellStyle name="Hyperlink" xfId="27645" builtinId="8" hidden="1"/>
    <cellStyle name="Hyperlink" xfId="27647" builtinId="8" hidden="1"/>
    <cellStyle name="Hyperlink" xfId="27649" builtinId="8" hidden="1"/>
    <cellStyle name="Hyperlink" xfId="27651" builtinId="8" hidden="1"/>
    <cellStyle name="Hyperlink" xfId="27653" builtinId="8" hidden="1"/>
    <cellStyle name="Hyperlink" xfId="27655" builtinId="8" hidden="1"/>
    <cellStyle name="Hyperlink" xfId="27657" builtinId="8" hidden="1"/>
    <cellStyle name="Hyperlink" xfId="27659" builtinId="8" hidden="1"/>
    <cellStyle name="Hyperlink" xfId="27661" builtinId="8" hidden="1"/>
    <cellStyle name="Hyperlink" xfId="27663" builtinId="8" hidden="1"/>
    <cellStyle name="Hyperlink" xfId="27665" builtinId="8" hidden="1"/>
    <cellStyle name="Hyperlink" xfId="27667" builtinId="8" hidden="1"/>
    <cellStyle name="Hyperlink" xfId="27669" builtinId="8" hidden="1"/>
    <cellStyle name="Hyperlink" xfId="27671" builtinId="8" hidden="1"/>
    <cellStyle name="Hyperlink" xfId="27673" builtinId="8" hidden="1"/>
    <cellStyle name="Hyperlink" xfId="27675" builtinId="8" hidden="1"/>
    <cellStyle name="Hyperlink" xfId="27677" builtinId="8" hidden="1"/>
    <cellStyle name="Hyperlink" xfId="27679" builtinId="8" hidden="1"/>
    <cellStyle name="Hyperlink" xfId="27681" builtinId="8" hidden="1"/>
    <cellStyle name="Hyperlink" xfId="27683" builtinId="8" hidden="1"/>
    <cellStyle name="Hyperlink" xfId="27685" builtinId="8" hidden="1"/>
    <cellStyle name="Hyperlink" xfId="27687" builtinId="8" hidden="1"/>
    <cellStyle name="Hyperlink" xfId="27689" builtinId="8" hidden="1"/>
    <cellStyle name="Hyperlink" xfId="27691" builtinId="8" hidden="1"/>
    <cellStyle name="Hyperlink" xfId="27693" builtinId="8" hidden="1"/>
    <cellStyle name="Hyperlink" xfId="27695" builtinId="8" hidden="1"/>
    <cellStyle name="Hyperlink" xfId="27697" builtinId="8" hidden="1"/>
    <cellStyle name="Hyperlink" xfId="27699" builtinId="8" hidden="1"/>
    <cellStyle name="Hyperlink" xfId="27701" builtinId="8" hidden="1"/>
    <cellStyle name="Hyperlink" xfId="27703" builtinId="8" hidden="1"/>
    <cellStyle name="Hyperlink" xfId="27705" builtinId="8" hidden="1"/>
    <cellStyle name="Hyperlink" xfId="27707" builtinId="8" hidden="1"/>
    <cellStyle name="Hyperlink" xfId="27709" builtinId="8" hidden="1"/>
    <cellStyle name="Hyperlink" xfId="27711" builtinId="8" hidden="1"/>
    <cellStyle name="Hyperlink" xfId="27713" builtinId="8" hidden="1"/>
    <cellStyle name="Hyperlink" xfId="27715" builtinId="8" hidden="1"/>
    <cellStyle name="Hyperlink" xfId="27717" builtinId="8" hidden="1"/>
    <cellStyle name="Hyperlink" xfId="27719" builtinId="8" hidden="1"/>
    <cellStyle name="Hyperlink" xfId="27721" builtinId="8" hidden="1"/>
    <cellStyle name="Hyperlink" xfId="27723" builtinId="8" hidden="1"/>
    <cellStyle name="Hyperlink" xfId="27725" builtinId="8" hidden="1"/>
    <cellStyle name="Hyperlink" xfId="27727" builtinId="8" hidden="1"/>
    <cellStyle name="Hyperlink" xfId="27729" builtinId="8" hidden="1"/>
    <cellStyle name="Hyperlink" xfId="27731" builtinId="8" hidden="1"/>
    <cellStyle name="Hyperlink" xfId="27733" builtinId="8" hidden="1"/>
    <cellStyle name="Hyperlink" xfId="27735" builtinId="8" hidden="1"/>
    <cellStyle name="Hyperlink" xfId="27737" builtinId="8" hidden="1"/>
    <cellStyle name="Hyperlink" xfId="27739" builtinId="8" hidden="1"/>
    <cellStyle name="Hyperlink" xfId="27741" builtinId="8" hidden="1"/>
    <cellStyle name="Hyperlink" xfId="27743" builtinId="8" hidden="1"/>
    <cellStyle name="Hyperlink" xfId="27745" builtinId="8" hidden="1"/>
    <cellStyle name="Hyperlink" xfId="27747" builtinId="8" hidden="1"/>
    <cellStyle name="Hyperlink" xfId="27749" builtinId="8" hidden="1"/>
    <cellStyle name="Hyperlink" xfId="27751" builtinId="8" hidden="1"/>
    <cellStyle name="Hyperlink" xfId="27753" builtinId="8" hidden="1"/>
    <cellStyle name="Hyperlink" xfId="27755" builtinId="8" hidden="1"/>
    <cellStyle name="Hyperlink" xfId="27757" builtinId="8" hidden="1"/>
    <cellStyle name="Hyperlink" xfId="27759" builtinId="8" hidden="1"/>
    <cellStyle name="Hyperlink" xfId="27761" builtinId="8" hidden="1"/>
    <cellStyle name="Hyperlink" xfId="27763" builtinId="8" hidden="1"/>
    <cellStyle name="Hyperlink" xfId="27765" builtinId="8" hidden="1"/>
    <cellStyle name="Hyperlink" xfId="27767" builtinId="8" hidden="1"/>
    <cellStyle name="Hyperlink" xfId="27769" builtinId="8" hidden="1"/>
    <cellStyle name="Hyperlink" xfId="27771" builtinId="8" hidden="1"/>
    <cellStyle name="Hyperlink" xfId="27773" builtinId="8" hidden="1"/>
    <cellStyle name="Hyperlink" xfId="27775" builtinId="8" hidden="1"/>
    <cellStyle name="Hyperlink" xfId="27777" builtinId="8" hidden="1"/>
    <cellStyle name="Hyperlink" xfId="27779" builtinId="8" hidden="1"/>
    <cellStyle name="Hyperlink" xfId="27781" builtinId="8" hidden="1"/>
    <cellStyle name="Hyperlink" xfId="27783" builtinId="8" hidden="1"/>
    <cellStyle name="Hyperlink" xfId="27785" builtinId="8" hidden="1"/>
    <cellStyle name="Hyperlink" xfId="27787" builtinId="8" hidden="1"/>
    <cellStyle name="Hyperlink" xfId="27789" builtinId="8" hidden="1"/>
    <cellStyle name="Hyperlink" xfId="27791" builtinId="8" hidden="1"/>
    <cellStyle name="Hyperlink" xfId="27793" builtinId="8" hidden="1"/>
    <cellStyle name="Hyperlink" xfId="27795" builtinId="8" hidden="1"/>
    <cellStyle name="Hyperlink" xfId="27797" builtinId="8" hidden="1"/>
    <cellStyle name="Hyperlink" xfId="27799" builtinId="8" hidden="1"/>
    <cellStyle name="Hyperlink" xfId="27801" builtinId="8" hidden="1"/>
    <cellStyle name="Hyperlink" xfId="27803" builtinId="8" hidden="1"/>
    <cellStyle name="Hyperlink" xfId="27805" builtinId="8" hidden="1"/>
    <cellStyle name="Hyperlink" xfId="27807" builtinId="8" hidden="1"/>
    <cellStyle name="Hyperlink" xfId="27809" builtinId="8" hidden="1"/>
    <cellStyle name="Hyperlink" xfId="27811" builtinId="8" hidden="1"/>
    <cellStyle name="Hyperlink" xfId="27813" builtinId="8" hidden="1"/>
    <cellStyle name="Hyperlink" xfId="27815" builtinId="8" hidden="1"/>
    <cellStyle name="Hyperlink" xfId="27817" builtinId="8" hidden="1"/>
    <cellStyle name="Hyperlink" xfId="27819" builtinId="8" hidden="1"/>
    <cellStyle name="Hyperlink" xfId="27821" builtinId="8" hidden="1"/>
    <cellStyle name="Hyperlink" xfId="27823" builtinId="8" hidden="1"/>
    <cellStyle name="Hyperlink" xfId="27825" builtinId="8" hidden="1"/>
    <cellStyle name="Hyperlink" xfId="27827" builtinId="8" hidden="1"/>
    <cellStyle name="Hyperlink" xfId="27829" builtinId="8" hidden="1"/>
    <cellStyle name="Hyperlink" xfId="27831" builtinId="8" hidden="1"/>
    <cellStyle name="Hyperlink" xfId="27833" builtinId="8" hidden="1"/>
    <cellStyle name="Hyperlink" xfId="27835" builtinId="8" hidden="1"/>
    <cellStyle name="Hyperlink" xfId="27837" builtinId="8" hidden="1"/>
    <cellStyle name="Hyperlink" xfId="27839" builtinId="8" hidden="1"/>
    <cellStyle name="Hyperlink" xfId="27841" builtinId="8" hidden="1"/>
    <cellStyle name="Hyperlink" xfId="27843" builtinId="8" hidden="1"/>
    <cellStyle name="Hyperlink" xfId="27845" builtinId="8" hidden="1"/>
    <cellStyle name="Hyperlink" xfId="27847" builtinId="8" hidden="1"/>
    <cellStyle name="Hyperlink" xfId="27849" builtinId="8" hidden="1"/>
    <cellStyle name="Hyperlink" xfId="27851" builtinId="8" hidden="1"/>
    <cellStyle name="Hyperlink" xfId="27853" builtinId="8" hidden="1"/>
    <cellStyle name="Hyperlink" xfId="27855" builtinId="8" hidden="1"/>
    <cellStyle name="Hyperlink" xfId="27857" builtinId="8" hidden="1"/>
    <cellStyle name="Hyperlink" xfId="27859" builtinId="8" hidden="1"/>
    <cellStyle name="Hyperlink" xfId="27861" builtinId="8" hidden="1"/>
    <cellStyle name="Hyperlink" xfId="27863" builtinId="8" hidden="1"/>
    <cellStyle name="Hyperlink" xfId="27865" builtinId="8" hidden="1"/>
    <cellStyle name="Hyperlink" xfId="27867" builtinId="8" hidden="1"/>
    <cellStyle name="Hyperlink" xfId="27869" builtinId="8" hidden="1"/>
    <cellStyle name="Hyperlink" xfId="27871" builtinId="8" hidden="1"/>
    <cellStyle name="Hyperlink" xfId="27873" builtinId="8" hidden="1"/>
    <cellStyle name="Hyperlink" xfId="27875" builtinId="8" hidden="1"/>
    <cellStyle name="Hyperlink" xfId="27877" builtinId="8" hidden="1"/>
    <cellStyle name="Hyperlink" xfId="27879" builtinId="8" hidden="1"/>
    <cellStyle name="Hyperlink" xfId="27881" builtinId="8" hidden="1"/>
    <cellStyle name="Hyperlink" xfId="27883" builtinId="8" hidden="1"/>
    <cellStyle name="Hyperlink" xfId="27885" builtinId="8" hidden="1"/>
    <cellStyle name="Hyperlink" xfId="27887" builtinId="8" hidden="1"/>
    <cellStyle name="Hyperlink" xfId="27889" builtinId="8" hidden="1"/>
    <cellStyle name="Hyperlink" xfId="27891" builtinId="8" hidden="1"/>
    <cellStyle name="Hyperlink" xfId="27893" builtinId="8" hidden="1"/>
    <cellStyle name="Hyperlink" xfId="27895" builtinId="8" hidden="1"/>
    <cellStyle name="Hyperlink" xfId="27897" builtinId="8" hidden="1"/>
    <cellStyle name="Hyperlink" xfId="27899" builtinId="8" hidden="1"/>
    <cellStyle name="Hyperlink" xfId="27901" builtinId="8" hidden="1"/>
    <cellStyle name="Hyperlink" xfId="27903" builtinId="8" hidden="1"/>
    <cellStyle name="Hyperlink" xfId="27905" builtinId="8" hidden="1"/>
    <cellStyle name="Hyperlink" xfId="27907" builtinId="8" hidden="1"/>
    <cellStyle name="Hyperlink" xfId="27909" builtinId="8" hidden="1"/>
    <cellStyle name="Hyperlink" xfId="27911" builtinId="8" hidden="1"/>
    <cellStyle name="Hyperlink" xfId="27913" builtinId="8" hidden="1"/>
    <cellStyle name="Hyperlink" xfId="27915" builtinId="8" hidden="1"/>
    <cellStyle name="Hyperlink" xfId="27917" builtinId="8" hidden="1"/>
    <cellStyle name="Hyperlink" xfId="27919" builtinId="8" hidden="1"/>
    <cellStyle name="Hyperlink" xfId="27921" builtinId="8" hidden="1"/>
    <cellStyle name="Hyperlink" xfId="27923" builtinId="8" hidden="1"/>
    <cellStyle name="Hyperlink" xfId="27925" builtinId="8" hidden="1"/>
    <cellStyle name="Hyperlink" xfId="27927" builtinId="8" hidden="1"/>
    <cellStyle name="Hyperlink" xfId="27929" builtinId="8" hidden="1"/>
    <cellStyle name="Hyperlink" xfId="27931" builtinId="8" hidden="1"/>
    <cellStyle name="Hyperlink" xfId="27933" builtinId="8" hidden="1"/>
    <cellStyle name="Hyperlink" xfId="27935" builtinId="8" hidden="1"/>
    <cellStyle name="Hyperlink" xfId="27937" builtinId="8" hidden="1"/>
    <cellStyle name="Hyperlink" xfId="27939" builtinId="8" hidden="1"/>
    <cellStyle name="Hyperlink" xfId="27941" builtinId="8" hidden="1"/>
    <cellStyle name="Hyperlink" xfId="27943" builtinId="8" hidden="1"/>
    <cellStyle name="Hyperlink" xfId="27945" builtinId="8" hidden="1"/>
    <cellStyle name="Hyperlink" xfId="27947" builtinId="8" hidden="1"/>
    <cellStyle name="Hyperlink" xfId="27949" builtinId="8" hidden="1"/>
    <cellStyle name="Hyperlink" xfId="27951" builtinId="8" hidden="1"/>
    <cellStyle name="Hyperlink" xfId="27953" builtinId="8" hidden="1"/>
    <cellStyle name="Hyperlink" xfId="27955" builtinId="8" hidden="1"/>
    <cellStyle name="Hyperlink" xfId="27957" builtinId="8" hidden="1"/>
    <cellStyle name="Hyperlink" xfId="27959" builtinId="8" hidden="1"/>
    <cellStyle name="Hyperlink" xfId="27961" builtinId="8" hidden="1"/>
    <cellStyle name="Hyperlink" xfId="27963" builtinId="8" hidden="1"/>
    <cellStyle name="Hyperlink" xfId="27965" builtinId="8" hidden="1"/>
    <cellStyle name="Hyperlink" xfId="27967" builtinId="8" hidden="1"/>
    <cellStyle name="Hyperlink" xfId="27969" builtinId="8" hidden="1"/>
    <cellStyle name="Hyperlink" xfId="27971" builtinId="8" hidden="1"/>
    <cellStyle name="Hyperlink" xfId="27973" builtinId="8" hidden="1"/>
    <cellStyle name="Hyperlink" xfId="27975" builtinId="8" hidden="1"/>
    <cellStyle name="Hyperlink" xfId="27977" builtinId="8" hidden="1"/>
    <cellStyle name="Hyperlink" xfId="27979" builtinId="8" hidden="1"/>
    <cellStyle name="Hyperlink" xfId="27981" builtinId="8" hidden="1"/>
    <cellStyle name="Hyperlink" xfId="27983" builtinId="8" hidden="1"/>
    <cellStyle name="Hyperlink" xfId="27985" builtinId="8" hidden="1"/>
    <cellStyle name="Hyperlink" xfId="27987" builtinId="8" hidden="1"/>
    <cellStyle name="Hyperlink" xfId="27989" builtinId="8" hidden="1"/>
    <cellStyle name="Hyperlink" xfId="27991" builtinId="8" hidden="1"/>
    <cellStyle name="Hyperlink" xfId="27993" builtinId="8" hidden="1"/>
    <cellStyle name="Hyperlink" xfId="27995" builtinId="8" hidden="1"/>
    <cellStyle name="Hyperlink" xfId="27997" builtinId="8" hidden="1"/>
    <cellStyle name="Hyperlink" xfId="27999" builtinId="8" hidden="1"/>
    <cellStyle name="Hyperlink" xfId="28001" builtinId="8" hidden="1"/>
    <cellStyle name="Hyperlink" xfId="28003" builtinId="8" hidden="1"/>
    <cellStyle name="Hyperlink" xfId="28005" builtinId="8" hidden="1"/>
    <cellStyle name="Hyperlink" xfId="28007" builtinId="8" hidden="1"/>
    <cellStyle name="Hyperlink" xfId="28009" builtinId="8" hidden="1"/>
    <cellStyle name="Hyperlink" xfId="28011" builtinId="8" hidden="1"/>
    <cellStyle name="Hyperlink" xfId="28013" builtinId="8" hidden="1"/>
    <cellStyle name="Hyperlink" xfId="28015" builtinId="8" hidden="1"/>
    <cellStyle name="Hyperlink" xfId="28017" builtinId="8" hidden="1"/>
    <cellStyle name="Hyperlink" xfId="28019" builtinId="8" hidden="1"/>
    <cellStyle name="Hyperlink" xfId="28021" builtinId="8" hidden="1"/>
    <cellStyle name="Hyperlink" xfId="28023" builtinId="8" hidden="1"/>
    <cellStyle name="Hyperlink" xfId="28025" builtinId="8" hidden="1"/>
    <cellStyle name="Hyperlink" xfId="28027" builtinId="8" hidden="1"/>
    <cellStyle name="Hyperlink" xfId="28029" builtinId="8" hidden="1"/>
    <cellStyle name="Hyperlink" xfId="28031" builtinId="8" hidden="1"/>
    <cellStyle name="Hyperlink" xfId="28033" builtinId="8" hidden="1"/>
    <cellStyle name="Hyperlink" xfId="28035" builtinId="8" hidden="1"/>
    <cellStyle name="Hyperlink" xfId="28037" builtinId="8" hidden="1"/>
    <cellStyle name="Hyperlink" xfId="28039" builtinId="8" hidden="1"/>
    <cellStyle name="Hyperlink" xfId="28041" builtinId="8" hidden="1"/>
    <cellStyle name="Hyperlink" xfId="28043" builtinId="8" hidden="1"/>
    <cellStyle name="Hyperlink" xfId="28045" builtinId="8" hidden="1"/>
    <cellStyle name="Hyperlink" xfId="28047" builtinId="8" hidden="1"/>
    <cellStyle name="Hyperlink" xfId="28049" builtinId="8" hidden="1"/>
    <cellStyle name="Hyperlink" xfId="28051" builtinId="8" hidden="1"/>
    <cellStyle name="Hyperlink" xfId="28053" builtinId="8" hidden="1"/>
    <cellStyle name="Hyperlink" xfId="28055" builtinId="8" hidden="1"/>
    <cellStyle name="Hyperlink" xfId="28057" builtinId="8" hidden="1"/>
    <cellStyle name="Hyperlink" xfId="28059" builtinId="8" hidden="1"/>
    <cellStyle name="Hyperlink" xfId="28061" builtinId="8" hidden="1"/>
    <cellStyle name="Hyperlink" xfId="28063" builtinId="8" hidden="1"/>
    <cellStyle name="Hyperlink" xfId="28065" builtinId="8" hidden="1"/>
    <cellStyle name="Hyperlink" xfId="28067" builtinId="8" hidden="1"/>
    <cellStyle name="Hyperlink" xfId="28069" builtinId="8" hidden="1"/>
    <cellStyle name="Hyperlink" xfId="28071" builtinId="8" hidden="1"/>
    <cellStyle name="Hyperlink" xfId="28073" builtinId="8" hidden="1"/>
    <cellStyle name="Hyperlink" xfId="28075" builtinId="8" hidden="1"/>
    <cellStyle name="Hyperlink" xfId="28077" builtinId="8" hidden="1"/>
    <cellStyle name="Hyperlink" xfId="28079" builtinId="8" hidden="1"/>
    <cellStyle name="Hyperlink" xfId="28081" builtinId="8" hidden="1"/>
    <cellStyle name="Hyperlink" xfId="28083" builtinId="8" hidden="1"/>
    <cellStyle name="Hyperlink" xfId="28085" builtinId="8" hidden="1"/>
    <cellStyle name="Hyperlink" xfId="28087" builtinId="8" hidden="1"/>
    <cellStyle name="Hyperlink" xfId="28089" builtinId="8" hidden="1"/>
    <cellStyle name="Hyperlink" xfId="28091" builtinId="8" hidden="1"/>
    <cellStyle name="Hyperlink" xfId="28093" builtinId="8" hidden="1"/>
    <cellStyle name="Hyperlink" xfId="28095" builtinId="8" hidden="1"/>
    <cellStyle name="Hyperlink" xfId="28097" builtinId="8" hidden="1"/>
    <cellStyle name="Hyperlink" xfId="28099" builtinId="8" hidden="1"/>
    <cellStyle name="Hyperlink" xfId="28101" builtinId="8" hidden="1"/>
    <cellStyle name="Hyperlink" xfId="28103" builtinId="8" hidden="1"/>
    <cellStyle name="Hyperlink" xfId="28105" builtinId="8" hidden="1"/>
    <cellStyle name="Hyperlink" xfId="28107" builtinId="8" hidden="1"/>
    <cellStyle name="Hyperlink" xfId="28109" builtinId="8" hidden="1"/>
    <cellStyle name="Hyperlink" xfId="28111" builtinId="8" hidden="1"/>
    <cellStyle name="Hyperlink" xfId="28113" builtinId="8" hidden="1"/>
    <cellStyle name="Hyperlink" xfId="28115" builtinId="8" hidden="1"/>
    <cellStyle name="Hyperlink" xfId="28117" builtinId="8" hidden="1"/>
    <cellStyle name="Hyperlink" xfId="28119" builtinId="8" hidden="1"/>
    <cellStyle name="Hyperlink" xfId="28121" builtinId="8" hidden="1"/>
    <cellStyle name="Hyperlink" xfId="28123" builtinId="8" hidden="1"/>
    <cellStyle name="Hyperlink" xfId="28125" builtinId="8" hidden="1"/>
    <cellStyle name="Hyperlink" xfId="28127" builtinId="8" hidden="1"/>
    <cellStyle name="Hyperlink" xfId="28129" builtinId="8" hidden="1"/>
    <cellStyle name="Hyperlink" xfId="28131" builtinId="8" hidden="1"/>
    <cellStyle name="Hyperlink" xfId="28133" builtinId="8" hidden="1"/>
    <cellStyle name="Hyperlink" xfId="28135" builtinId="8" hidden="1"/>
    <cellStyle name="Hyperlink" xfId="28137" builtinId="8" hidden="1"/>
    <cellStyle name="Hyperlink" xfId="28139" builtinId="8" hidden="1"/>
    <cellStyle name="Hyperlink" xfId="28141" builtinId="8" hidden="1"/>
    <cellStyle name="Hyperlink" xfId="28143" builtinId="8" hidden="1"/>
    <cellStyle name="Hyperlink" xfId="28145" builtinId="8" hidden="1"/>
    <cellStyle name="Hyperlink" xfId="28147" builtinId="8" hidden="1"/>
    <cellStyle name="Hyperlink" xfId="28149" builtinId="8" hidden="1"/>
    <cellStyle name="Hyperlink" xfId="28151" builtinId="8" hidden="1"/>
    <cellStyle name="Hyperlink" xfId="28153" builtinId="8" hidden="1"/>
    <cellStyle name="Hyperlink" xfId="28155" builtinId="8" hidden="1"/>
    <cellStyle name="Hyperlink" xfId="28157" builtinId="8" hidden="1"/>
    <cellStyle name="Hyperlink" xfId="28159" builtinId="8" hidden="1"/>
    <cellStyle name="Hyperlink" xfId="28161" builtinId="8" hidden="1"/>
    <cellStyle name="Hyperlink" xfId="28163" builtinId="8" hidden="1"/>
    <cellStyle name="Hyperlink" xfId="28165" builtinId="8" hidden="1"/>
    <cellStyle name="Hyperlink" xfId="28167" builtinId="8" hidden="1"/>
    <cellStyle name="Hyperlink" xfId="28169" builtinId="8" hidden="1"/>
    <cellStyle name="Hyperlink" xfId="28171" builtinId="8" hidden="1"/>
    <cellStyle name="Hyperlink" xfId="28173" builtinId="8" hidden="1"/>
    <cellStyle name="Hyperlink" xfId="28175" builtinId="8" hidden="1"/>
    <cellStyle name="Hyperlink" xfId="28177" builtinId="8" hidden="1"/>
    <cellStyle name="Hyperlink" xfId="28179" builtinId="8" hidden="1"/>
    <cellStyle name="Hyperlink" xfId="28181" builtinId="8" hidden="1"/>
    <cellStyle name="Hyperlink" xfId="28183" builtinId="8" hidden="1"/>
    <cellStyle name="Hyperlink" xfId="28185" builtinId="8" hidden="1"/>
    <cellStyle name="Hyperlink" xfId="28187" builtinId="8" hidden="1"/>
    <cellStyle name="Hyperlink" xfId="28189" builtinId="8" hidden="1"/>
    <cellStyle name="Hyperlink" xfId="28191" builtinId="8" hidden="1"/>
    <cellStyle name="Hyperlink" xfId="28193" builtinId="8" hidden="1"/>
    <cellStyle name="Hyperlink" xfId="28195" builtinId="8" hidden="1"/>
    <cellStyle name="Hyperlink" xfId="28197" builtinId="8" hidden="1"/>
    <cellStyle name="Hyperlink" xfId="28199" builtinId="8" hidden="1"/>
    <cellStyle name="Hyperlink" xfId="28201" builtinId="8" hidden="1"/>
    <cellStyle name="Hyperlink" xfId="28203" builtinId="8" hidden="1"/>
    <cellStyle name="Hyperlink" xfId="28205" builtinId="8" hidden="1"/>
    <cellStyle name="Hyperlink" xfId="28207" builtinId="8" hidden="1"/>
    <cellStyle name="Hyperlink" xfId="28209" builtinId="8" hidden="1"/>
    <cellStyle name="Hyperlink" xfId="28211" builtinId="8" hidden="1"/>
    <cellStyle name="Hyperlink" xfId="28213" builtinId="8" hidden="1"/>
    <cellStyle name="Hyperlink" xfId="28215" builtinId="8" hidden="1"/>
    <cellStyle name="Hyperlink" xfId="28217" builtinId="8" hidden="1"/>
    <cellStyle name="Hyperlink" xfId="28219" builtinId="8" hidden="1"/>
    <cellStyle name="Hyperlink" xfId="28221" builtinId="8" hidden="1"/>
    <cellStyle name="Hyperlink" xfId="28223" builtinId="8" hidden="1"/>
    <cellStyle name="Hyperlink" xfId="28225" builtinId="8" hidden="1"/>
    <cellStyle name="Hyperlink" xfId="28227" builtinId="8" hidden="1"/>
    <cellStyle name="Hyperlink" xfId="28229" builtinId="8" hidden="1"/>
    <cellStyle name="Hyperlink" xfId="28231" builtinId="8" hidden="1"/>
    <cellStyle name="Hyperlink" xfId="28233" builtinId="8" hidden="1"/>
    <cellStyle name="Hyperlink" xfId="28235" builtinId="8" hidden="1"/>
    <cellStyle name="Hyperlink" xfId="28237" builtinId="8" hidden="1"/>
    <cellStyle name="Hyperlink" xfId="28239" builtinId="8" hidden="1"/>
    <cellStyle name="Hyperlink" xfId="28241" builtinId="8" hidden="1"/>
    <cellStyle name="Hyperlink" xfId="28243" builtinId="8" hidden="1"/>
    <cellStyle name="Hyperlink" xfId="28245" builtinId="8" hidden="1"/>
    <cellStyle name="Hyperlink" xfId="28247" builtinId="8" hidden="1"/>
    <cellStyle name="Hyperlink" xfId="28249" builtinId="8" hidden="1"/>
    <cellStyle name="Hyperlink" xfId="28251" builtinId="8" hidden="1"/>
    <cellStyle name="Hyperlink" xfId="28253" builtinId="8" hidden="1"/>
    <cellStyle name="Hyperlink" xfId="28255" builtinId="8" hidden="1"/>
    <cellStyle name="Hyperlink" xfId="28257" builtinId="8" hidden="1"/>
    <cellStyle name="Hyperlink" xfId="28259" builtinId="8" hidden="1"/>
    <cellStyle name="Hyperlink" xfId="28261" builtinId="8" hidden="1"/>
    <cellStyle name="Hyperlink" xfId="28263" builtinId="8" hidden="1"/>
    <cellStyle name="Hyperlink" xfId="28265" builtinId="8" hidden="1"/>
    <cellStyle name="Hyperlink" xfId="28267" builtinId="8" hidden="1"/>
    <cellStyle name="Hyperlink" xfId="28269" builtinId="8" hidden="1"/>
    <cellStyle name="Hyperlink" xfId="28271" builtinId="8" hidden="1"/>
    <cellStyle name="Hyperlink" xfId="28273" builtinId="8" hidden="1"/>
    <cellStyle name="Hyperlink" xfId="28275" builtinId="8" hidden="1"/>
    <cellStyle name="Hyperlink" xfId="28277" builtinId="8" hidden="1"/>
    <cellStyle name="Hyperlink" xfId="28279" builtinId="8" hidden="1"/>
    <cellStyle name="Hyperlink" xfId="28281" builtinId="8" hidden="1"/>
    <cellStyle name="Hyperlink" xfId="28283" builtinId="8" hidden="1"/>
    <cellStyle name="Hyperlink" xfId="28285" builtinId="8" hidden="1"/>
    <cellStyle name="Hyperlink" xfId="28287" builtinId="8" hidden="1"/>
    <cellStyle name="Hyperlink" xfId="28289" builtinId="8" hidden="1"/>
    <cellStyle name="Hyperlink" xfId="28291" builtinId="8" hidden="1"/>
    <cellStyle name="Hyperlink" xfId="28293" builtinId="8" hidden="1"/>
    <cellStyle name="Hyperlink" xfId="28295" builtinId="8" hidden="1"/>
    <cellStyle name="Hyperlink" xfId="28297" builtinId="8" hidden="1"/>
    <cellStyle name="Hyperlink" xfId="28299" builtinId="8" hidden="1"/>
    <cellStyle name="Hyperlink" xfId="28301" builtinId="8" hidden="1"/>
    <cellStyle name="Hyperlink" xfId="28303" builtinId="8" hidden="1"/>
    <cellStyle name="Hyperlink" xfId="28305" builtinId="8" hidden="1"/>
    <cellStyle name="Hyperlink" xfId="28307" builtinId="8" hidden="1"/>
    <cellStyle name="Hyperlink" xfId="28309" builtinId="8" hidden="1"/>
    <cellStyle name="Hyperlink" xfId="28311" builtinId="8" hidden="1"/>
    <cellStyle name="Hyperlink" xfId="28313" builtinId="8" hidden="1"/>
    <cellStyle name="Hyperlink" xfId="28315" builtinId="8" hidden="1"/>
    <cellStyle name="Hyperlink" xfId="28317" builtinId="8" hidden="1"/>
    <cellStyle name="Hyperlink" xfId="28319" builtinId="8" hidden="1"/>
    <cellStyle name="Hyperlink" xfId="28486" builtinId="8" hidden="1"/>
    <cellStyle name="Hyperlink" xfId="28488" builtinId="8" hidden="1"/>
    <cellStyle name="Hyperlink" xfId="28490" builtinId="8" hidden="1"/>
    <cellStyle name="Hyperlink" xfId="28492" builtinId="8" hidden="1"/>
    <cellStyle name="Hyperlink" xfId="28494" builtinId="8" hidden="1"/>
    <cellStyle name="Hyperlink" xfId="28496" builtinId="8" hidden="1"/>
    <cellStyle name="Hyperlink" xfId="28498" builtinId="8" hidden="1"/>
    <cellStyle name="Hyperlink" xfId="28500" builtinId="8" hidden="1"/>
    <cellStyle name="Hyperlink" xfId="28502" builtinId="8" hidden="1"/>
    <cellStyle name="Hyperlink" xfId="28504" builtinId="8" hidden="1"/>
    <cellStyle name="Hyperlink" xfId="28506" builtinId="8" hidden="1"/>
    <cellStyle name="Hyperlink" xfId="28508" builtinId="8" hidden="1"/>
    <cellStyle name="Hyperlink" xfId="28510" builtinId="8" hidden="1"/>
    <cellStyle name="Hyperlink" xfId="28512" builtinId="8" hidden="1"/>
    <cellStyle name="Hyperlink" xfId="28514" builtinId="8" hidden="1"/>
    <cellStyle name="Hyperlink" xfId="28516" builtinId="8" hidden="1"/>
    <cellStyle name="Hyperlink" xfId="28518" builtinId="8" hidden="1"/>
    <cellStyle name="Hyperlink" xfId="28520" builtinId="8" hidden="1"/>
    <cellStyle name="Hyperlink" xfId="28522" builtinId="8" hidden="1"/>
    <cellStyle name="Hyperlink" xfId="28524" builtinId="8" hidden="1"/>
    <cellStyle name="Hyperlink" xfId="28526" builtinId="8" hidden="1"/>
    <cellStyle name="Hyperlink" xfId="28528" builtinId="8" hidden="1"/>
    <cellStyle name="Hyperlink" xfId="28530" builtinId="8" hidden="1"/>
    <cellStyle name="Hyperlink" xfId="28532" builtinId="8" hidden="1"/>
    <cellStyle name="Hyperlink" xfId="28534" builtinId="8" hidden="1"/>
    <cellStyle name="Hyperlink" xfId="28536" builtinId="8" hidden="1"/>
    <cellStyle name="Hyperlink" xfId="28538" builtinId="8" hidden="1"/>
    <cellStyle name="Hyperlink" xfId="28540" builtinId="8" hidden="1"/>
    <cellStyle name="Hyperlink" xfId="28542" builtinId="8" hidden="1"/>
    <cellStyle name="Hyperlink" xfId="28544" builtinId="8" hidden="1"/>
    <cellStyle name="Hyperlink" xfId="28546" builtinId="8" hidden="1"/>
    <cellStyle name="Hyperlink" xfId="28548" builtinId="8" hidden="1"/>
    <cellStyle name="Hyperlink" xfId="28550" builtinId="8" hidden="1"/>
    <cellStyle name="Hyperlink" xfId="28552" builtinId="8" hidden="1"/>
    <cellStyle name="Hyperlink" xfId="28554" builtinId="8" hidden="1"/>
    <cellStyle name="Hyperlink" xfId="28556" builtinId="8" hidden="1"/>
    <cellStyle name="Hyperlink" xfId="28558" builtinId="8" hidden="1"/>
    <cellStyle name="Hyperlink" xfId="28560" builtinId="8" hidden="1"/>
    <cellStyle name="Hyperlink" xfId="28562" builtinId="8" hidden="1"/>
    <cellStyle name="Hyperlink" xfId="28564" builtinId="8" hidden="1"/>
    <cellStyle name="Hyperlink" xfId="28566" builtinId="8" hidden="1"/>
    <cellStyle name="Hyperlink" xfId="28568" builtinId="8" hidden="1"/>
    <cellStyle name="Hyperlink" xfId="28570" builtinId="8" hidden="1"/>
    <cellStyle name="Hyperlink" xfId="28572" builtinId="8" hidden="1"/>
    <cellStyle name="Hyperlink" xfId="28574" builtinId="8" hidden="1"/>
    <cellStyle name="Hyperlink" xfId="28576" builtinId="8" hidden="1"/>
    <cellStyle name="Hyperlink" xfId="28578" builtinId="8" hidden="1"/>
    <cellStyle name="Hyperlink" xfId="28580" builtinId="8" hidden="1"/>
    <cellStyle name="Hyperlink" xfId="28582" builtinId="8" hidden="1"/>
    <cellStyle name="Hyperlink" xfId="28584" builtinId="8" hidden="1"/>
    <cellStyle name="Hyperlink" xfId="28586" builtinId="8" hidden="1"/>
    <cellStyle name="Hyperlink" xfId="28588" builtinId="8" hidden="1"/>
    <cellStyle name="Hyperlink" xfId="28590" builtinId="8" hidden="1"/>
    <cellStyle name="Hyperlink" xfId="28592" builtinId="8" hidden="1"/>
    <cellStyle name="Hyperlink" xfId="28594" builtinId="8" hidden="1"/>
    <cellStyle name="Hyperlink" xfId="28596" builtinId="8" hidden="1"/>
    <cellStyle name="Hyperlink" xfId="28598" builtinId="8" hidden="1"/>
    <cellStyle name="Hyperlink" xfId="28600" builtinId="8" hidden="1"/>
    <cellStyle name="Hyperlink" xfId="28602" builtinId="8" hidden="1"/>
    <cellStyle name="Hyperlink" xfId="28604" builtinId="8" hidden="1"/>
    <cellStyle name="Hyperlink" xfId="28606" builtinId="8" hidden="1"/>
    <cellStyle name="Hyperlink" xfId="28608" builtinId="8" hidden="1"/>
    <cellStyle name="Hyperlink" xfId="28610" builtinId="8" hidden="1"/>
    <cellStyle name="Hyperlink" xfId="28612" builtinId="8" hidden="1"/>
    <cellStyle name="Hyperlink" xfId="28614" builtinId="8" hidden="1"/>
    <cellStyle name="Hyperlink" xfId="28616" builtinId="8" hidden="1"/>
    <cellStyle name="Hyperlink" xfId="28618" builtinId="8" hidden="1"/>
    <cellStyle name="Hyperlink" xfId="28620" builtinId="8" hidden="1"/>
    <cellStyle name="Hyperlink" xfId="28622" builtinId="8" hidden="1"/>
    <cellStyle name="Hyperlink" xfId="28624" builtinId="8" hidden="1"/>
    <cellStyle name="Hyperlink" xfId="28626" builtinId="8" hidden="1"/>
    <cellStyle name="Hyperlink" xfId="28628" builtinId="8" hidden="1"/>
    <cellStyle name="Hyperlink" xfId="28630" builtinId="8" hidden="1"/>
    <cellStyle name="Hyperlink" xfId="28632" builtinId="8" hidden="1"/>
    <cellStyle name="Hyperlink" xfId="28634" builtinId="8" hidden="1"/>
    <cellStyle name="Hyperlink" xfId="28636" builtinId="8" hidden="1"/>
    <cellStyle name="Hyperlink" xfId="28638" builtinId="8" hidden="1"/>
    <cellStyle name="Hyperlink" xfId="28640" builtinId="8" hidden="1"/>
    <cellStyle name="Hyperlink" xfId="28642" builtinId="8" hidden="1"/>
    <cellStyle name="Hyperlink" xfId="28644" builtinId="8" hidden="1"/>
    <cellStyle name="Hyperlink" xfId="28646" builtinId="8" hidden="1"/>
    <cellStyle name="Hyperlink" xfId="28648" builtinId="8" hidden="1"/>
    <cellStyle name="Hyperlink" xfId="28650" builtinId="8" hidden="1"/>
    <cellStyle name="Hyperlink" xfId="28652" builtinId="8" hidden="1"/>
    <cellStyle name="Hyperlink" xfId="28654" builtinId="8" hidden="1"/>
    <cellStyle name="Hyperlink" xfId="28656" builtinId="8" hidden="1"/>
    <cellStyle name="Hyperlink" xfId="28658" builtinId="8" hidden="1"/>
    <cellStyle name="Hyperlink" xfId="28660" builtinId="8" hidden="1"/>
    <cellStyle name="Hyperlink" xfId="28662" builtinId="8" hidden="1"/>
    <cellStyle name="Hyperlink" xfId="28664" builtinId="8" hidden="1"/>
    <cellStyle name="Hyperlink" xfId="28666" builtinId="8" hidden="1"/>
    <cellStyle name="Hyperlink" xfId="28668" builtinId="8" hidden="1"/>
    <cellStyle name="Hyperlink" xfId="28670" builtinId="8" hidden="1"/>
    <cellStyle name="Hyperlink" xfId="28672" builtinId="8" hidden="1"/>
    <cellStyle name="Hyperlink" xfId="28674" builtinId="8" hidden="1"/>
    <cellStyle name="Hyperlink" xfId="28676" builtinId="8" hidden="1"/>
    <cellStyle name="Hyperlink" xfId="28678" builtinId="8" hidden="1"/>
    <cellStyle name="Hyperlink" xfId="28680" builtinId="8" hidden="1"/>
    <cellStyle name="Hyperlink" xfId="28682" builtinId="8" hidden="1"/>
    <cellStyle name="Hyperlink" xfId="28684" builtinId="8" hidden="1"/>
    <cellStyle name="Hyperlink" xfId="28686" builtinId="8" hidden="1"/>
    <cellStyle name="Hyperlink" xfId="28688" builtinId="8" hidden="1"/>
    <cellStyle name="Hyperlink" xfId="28690" builtinId="8" hidden="1"/>
    <cellStyle name="Hyperlink" xfId="28692" builtinId="8" hidden="1"/>
    <cellStyle name="Hyperlink" xfId="28694" builtinId="8" hidden="1"/>
    <cellStyle name="Hyperlink" xfId="28696" builtinId="8" hidden="1"/>
    <cellStyle name="Hyperlink" xfId="28698" builtinId="8" hidden="1"/>
    <cellStyle name="Hyperlink" xfId="28700" builtinId="8" hidden="1"/>
    <cellStyle name="Hyperlink" xfId="28702" builtinId="8" hidden="1"/>
    <cellStyle name="Hyperlink" xfId="28704" builtinId="8" hidden="1"/>
    <cellStyle name="Hyperlink" xfId="28706" builtinId="8" hidden="1"/>
    <cellStyle name="Hyperlink" xfId="28708" builtinId="8" hidden="1"/>
    <cellStyle name="Hyperlink" xfId="28710" builtinId="8" hidden="1"/>
    <cellStyle name="Hyperlink" xfId="28712" builtinId="8" hidden="1"/>
    <cellStyle name="Hyperlink" xfId="28714" builtinId="8" hidden="1"/>
    <cellStyle name="Hyperlink" xfId="28716" builtinId="8" hidden="1"/>
    <cellStyle name="Hyperlink" xfId="28718" builtinId="8" hidden="1"/>
    <cellStyle name="Hyperlink" xfId="28720" builtinId="8" hidden="1"/>
    <cellStyle name="Hyperlink" xfId="28722" builtinId="8" hidden="1"/>
    <cellStyle name="Hyperlink" xfId="28724" builtinId="8" hidden="1"/>
    <cellStyle name="Hyperlink" xfId="28726" builtinId="8" hidden="1"/>
    <cellStyle name="Hyperlink" xfId="28728" builtinId="8" hidden="1"/>
    <cellStyle name="Hyperlink" xfId="28730" builtinId="8" hidden="1"/>
    <cellStyle name="Hyperlink" xfId="28732" builtinId="8" hidden="1"/>
    <cellStyle name="Hyperlink" xfId="28734" builtinId="8" hidden="1"/>
    <cellStyle name="Hyperlink" xfId="28736" builtinId="8" hidden="1"/>
    <cellStyle name="Hyperlink" xfId="28738" builtinId="8" hidden="1"/>
    <cellStyle name="Hyperlink" xfId="28740" builtinId="8" hidden="1"/>
    <cellStyle name="Hyperlink" xfId="28742" builtinId="8" hidden="1"/>
    <cellStyle name="Hyperlink" xfId="28744" builtinId="8" hidden="1"/>
    <cellStyle name="Hyperlink" xfId="28746" builtinId="8" hidden="1"/>
    <cellStyle name="Hyperlink" xfId="28748" builtinId="8" hidden="1"/>
    <cellStyle name="Hyperlink" xfId="28750" builtinId="8" hidden="1"/>
    <cellStyle name="Hyperlink" xfId="28752" builtinId="8" hidden="1"/>
    <cellStyle name="Hyperlink" xfId="28754" builtinId="8" hidden="1"/>
    <cellStyle name="Hyperlink" xfId="28756" builtinId="8" hidden="1"/>
    <cellStyle name="Hyperlink" xfId="28758" builtinId="8" hidden="1"/>
    <cellStyle name="Hyperlink" xfId="28760" builtinId="8" hidden="1"/>
    <cellStyle name="Hyperlink" xfId="28762" builtinId="8" hidden="1"/>
    <cellStyle name="Hyperlink" xfId="28764" builtinId="8" hidden="1"/>
    <cellStyle name="Hyperlink" xfId="28766" builtinId="8" hidden="1"/>
    <cellStyle name="Hyperlink" xfId="28768" builtinId="8" hidden="1"/>
    <cellStyle name="Hyperlink" xfId="28770" builtinId="8" hidden="1"/>
    <cellStyle name="Hyperlink" xfId="28772" builtinId="8" hidden="1"/>
    <cellStyle name="Hyperlink" xfId="28774" builtinId="8" hidden="1"/>
    <cellStyle name="Hyperlink" xfId="28776" builtinId="8" hidden="1"/>
    <cellStyle name="Hyperlink" xfId="28778" builtinId="8" hidden="1"/>
    <cellStyle name="Hyperlink" xfId="28780" builtinId="8" hidden="1"/>
    <cellStyle name="Hyperlink" xfId="28782" builtinId="8" hidden="1"/>
    <cellStyle name="Hyperlink" xfId="28784" builtinId="8" hidden="1"/>
    <cellStyle name="Hyperlink" xfId="28786" builtinId="8" hidden="1"/>
    <cellStyle name="Hyperlink" xfId="28788" builtinId="8" hidden="1"/>
    <cellStyle name="Hyperlink" xfId="28790" builtinId="8" hidden="1"/>
    <cellStyle name="Hyperlink" xfId="28792" builtinId="8" hidden="1"/>
    <cellStyle name="Hyperlink" xfId="28794" builtinId="8" hidden="1"/>
    <cellStyle name="Hyperlink" xfId="28796" builtinId="8" hidden="1"/>
    <cellStyle name="Hyperlink" xfId="28798" builtinId="8" hidden="1"/>
    <cellStyle name="Hyperlink" xfId="28800" builtinId="8" hidden="1"/>
    <cellStyle name="Hyperlink" xfId="28802" builtinId="8" hidden="1"/>
    <cellStyle name="Hyperlink" xfId="28804" builtinId="8" hidden="1"/>
    <cellStyle name="Hyperlink" xfId="28806" builtinId="8" hidden="1"/>
    <cellStyle name="Hyperlink" xfId="28808" builtinId="8" hidden="1"/>
    <cellStyle name="Hyperlink" xfId="28810" builtinId="8" hidden="1"/>
    <cellStyle name="Hyperlink" xfId="28812" builtinId="8" hidden="1"/>
    <cellStyle name="Hyperlink" xfId="28814" builtinId="8" hidden="1"/>
    <cellStyle name="Hyperlink" xfId="28816" builtinId="8" hidden="1"/>
    <cellStyle name="Hyperlink" xfId="28818" builtinId="8" hidden="1"/>
    <cellStyle name="Hyperlink" xfId="28820" builtinId="8" hidden="1"/>
    <cellStyle name="Hyperlink" xfId="28822" builtinId="8" hidden="1"/>
    <cellStyle name="Hyperlink" xfId="28824" builtinId="8" hidden="1"/>
    <cellStyle name="Hyperlink" xfId="28826" builtinId="8" hidden="1"/>
    <cellStyle name="Hyperlink" xfId="28828" builtinId="8" hidden="1"/>
    <cellStyle name="Hyperlink" xfId="28830" builtinId="8" hidden="1"/>
    <cellStyle name="Hyperlink" xfId="28832" builtinId="8" hidden="1"/>
    <cellStyle name="Hyperlink" xfId="28834" builtinId="8" hidden="1"/>
    <cellStyle name="Hyperlink" xfId="28836" builtinId="8" hidden="1"/>
    <cellStyle name="Hyperlink" xfId="28838" builtinId="8" hidden="1"/>
    <cellStyle name="Hyperlink" xfId="28840" builtinId="8" hidden="1"/>
    <cellStyle name="Hyperlink" xfId="28842" builtinId="8" hidden="1"/>
    <cellStyle name="Hyperlink" xfId="28844" builtinId="8" hidden="1"/>
    <cellStyle name="Hyperlink" xfId="28846" builtinId="8" hidden="1"/>
    <cellStyle name="Hyperlink" xfId="28848" builtinId="8" hidden="1"/>
    <cellStyle name="Hyperlink" xfId="28850" builtinId="8" hidden="1"/>
    <cellStyle name="Hyperlink" xfId="28852" builtinId="8" hidden="1"/>
    <cellStyle name="Hyperlink" xfId="28854" builtinId="8" hidden="1"/>
    <cellStyle name="Hyperlink" xfId="28856" builtinId="8" hidden="1"/>
    <cellStyle name="Hyperlink" xfId="28858" builtinId="8" hidden="1"/>
    <cellStyle name="Hyperlink" xfId="28860" builtinId="8" hidden="1"/>
    <cellStyle name="Hyperlink" xfId="28862" builtinId="8" hidden="1"/>
    <cellStyle name="Hyperlink" xfId="28864" builtinId="8" hidden="1"/>
    <cellStyle name="Hyperlink" xfId="28866" builtinId="8" hidden="1"/>
    <cellStyle name="Hyperlink" xfId="28868" builtinId="8" hidden="1"/>
    <cellStyle name="Hyperlink" xfId="28870" builtinId="8" hidden="1"/>
    <cellStyle name="Hyperlink" xfId="28872" builtinId="8" hidden="1"/>
    <cellStyle name="Hyperlink" xfId="28874" builtinId="8" hidden="1"/>
    <cellStyle name="Hyperlink" xfId="28876" builtinId="8" hidden="1"/>
    <cellStyle name="Hyperlink" xfId="28878" builtinId="8" hidden="1"/>
    <cellStyle name="Hyperlink" xfId="28880" builtinId="8" hidden="1"/>
    <cellStyle name="Hyperlink" xfId="28882" builtinId="8" hidden="1"/>
    <cellStyle name="Hyperlink" xfId="28884" builtinId="8" hidden="1"/>
    <cellStyle name="Hyperlink" xfId="28886" builtinId="8" hidden="1"/>
    <cellStyle name="Hyperlink" xfId="28888" builtinId="8" hidden="1"/>
    <cellStyle name="Hyperlink" xfId="28890" builtinId="8" hidden="1"/>
    <cellStyle name="Hyperlink" xfId="28892" builtinId="8" hidden="1"/>
    <cellStyle name="Hyperlink" xfId="28894" builtinId="8" hidden="1"/>
    <cellStyle name="Hyperlink" xfId="28896" builtinId="8" hidden="1"/>
    <cellStyle name="Hyperlink" xfId="28898" builtinId="8" hidden="1"/>
    <cellStyle name="Hyperlink" xfId="28900" builtinId="8" hidden="1"/>
    <cellStyle name="Hyperlink" xfId="28902" builtinId="8" hidden="1"/>
    <cellStyle name="Hyperlink" xfId="28904" builtinId="8" hidden="1"/>
    <cellStyle name="Hyperlink" xfId="28906" builtinId="8" hidden="1"/>
    <cellStyle name="Hyperlink" xfId="28908" builtinId="8" hidden="1"/>
    <cellStyle name="Hyperlink" xfId="28910" builtinId="8" hidden="1"/>
    <cellStyle name="Hyperlink" xfId="28912" builtinId="8" hidden="1"/>
    <cellStyle name="Hyperlink" xfId="28914" builtinId="8" hidden="1"/>
    <cellStyle name="Hyperlink" xfId="28916" builtinId="8" hidden="1"/>
    <cellStyle name="Hyperlink" xfId="28918" builtinId="8" hidden="1"/>
    <cellStyle name="Hyperlink" xfId="28920" builtinId="8" hidden="1"/>
    <cellStyle name="Hyperlink" xfId="28922" builtinId="8" hidden="1"/>
    <cellStyle name="Hyperlink" xfId="28924" builtinId="8" hidden="1"/>
    <cellStyle name="Hyperlink" xfId="28926" builtinId="8" hidden="1"/>
    <cellStyle name="Hyperlink" xfId="28928" builtinId="8" hidden="1"/>
    <cellStyle name="Hyperlink" xfId="28930" builtinId="8" hidden="1"/>
    <cellStyle name="Hyperlink" xfId="28932" builtinId="8" hidden="1"/>
    <cellStyle name="Hyperlink" xfId="28934" builtinId="8" hidden="1"/>
    <cellStyle name="Hyperlink" xfId="28936" builtinId="8" hidden="1"/>
    <cellStyle name="Hyperlink" xfId="28938" builtinId="8" hidden="1"/>
    <cellStyle name="Hyperlink" xfId="28940" builtinId="8" hidden="1"/>
    <cellStyle name="Hyperlink" xfId="28942" builtinId="8" hidden="1"/>
    <cellStyle name="Hyperlink" xfId="28944" builtinId="8" hidden="1"/>
    <cellStyle name="Hyperlink" xfId="28946" builtinId="8" hidden="1"/>
    <cellStyle name="Hyperlink" xfId="28948" builtinId="8" hidden="1"/>
    <cellStyle name="Hyperlink" xfId="28950" builtinId="8" hidden="1"/>
    <cellStyle name="Hyperlink" xfId="28952" builtinId="8" hidden="1"/>
    <cellStyle name="Hyperlink" xfId="28954" builtinId="8" hidden="1"/>
    <cellStyle name="Hyperlink" xfId="28956" builtinId="8" hidden="1"/>
    <cellStyle name="Hyperlink" xfId="28958" builtinId="8" hidden="1"/>
    <cellStyle name="Hyperlink" xfId="28960" builtinId="8" hidden="1"/>
    <cellStyle name="Hyperlink" xfId="28962" builtinId="8" hidden="1"/>
    <cellStyle name="Hyperlink" xfId="28964" builtinId="8" hidden="1"/>
    <cellStyle name="Hyperlink" xfId="28966" builtinId="8" hidden="1"/>
    <cellStyle name="Hyperlink" xfId="28968" builtinId="8" hidden="1"/>
    <cellStyle name="Hyperlink" xfId="28970" builtinId="8" hidden="1"/>
    <cellStyle name="Hyperlink" xfId="28972" builtinId="8" hidden="1"/>
    <cellStyle name="Hyperlink" xfId="28974" builtinId="8" hidden="1"/>
    <cellStyle name="Hyperlink" xfId="28976" builtinId="8" hidden="1"/>
    <cellStyle name="Hyperlink" xfId="28978" builtinId="8" hidden="1"/>
    <cellStyle name="Hyperlink" xfId="28980" builtinId="8" hidden="1"/>
    <cellStyle name="Hyperlink" xfId="28982" builtinId="8" hidden="1"/>
    <cellStyle name="Hyperlink" xfId="28984" builtinId="8" hidden="1"/>
    <cellStyle name="Hyperlink" xfId="28986" builtinId="8" hidden="1"/>
    <cellStyle name="Hyperlink" xfId="28988" builtinId="8" hidden="1"/>
    <cellStyle name="Hyperlink" xfId="28990" builtinId="8" hidden="1"/>
    <cellStyle name="Hyperlink" xfId="28992" builtinId="8" hidden="1"/>
    <cellStyle name="Hyperlink" xfId="28994" builtinId="8" hidden="1"/>
    <cellStyle name="Hyperlink" xfId="28996" builtinId="8" hidden="1"/>
    <cellStyle name="Hyperlink" xfId="28998" builtinId="8" hidden="1"/>
    <cellStyle name="Hyperlink" xfId="29000" builtinId="8" hidden="1"/>
    <cellStyle name="Hyperlink" xfId="29002" builtinId="8" hidden="1"/>
    <cellStyle name="Hyperlink" xfId="29004" builtinId="8" hidden="1"/>
    <cellStyle name="Hyperlink" xfId="29006" builtinId="8" hidden="1"/>
    <cellStyle name="Hyperlink" xfId="29008" builtinId="8" hidden="1"/>
    <cellStyle name="Hyperlink" xfId="29010" builtinId="8" hidden="1"/>
    <cellStyle name="Hyperlink" xfId="29012" builtinId="8" hidden="1"/>
    <cellStyle name="Hyperlink" xfId="29014" builtinId="8" hidden="1"/>
    <cellStyle name="Hyperlink" xfId="29016" builtinId="8" hidden="1"/>
    <cellStyle name="Hyperlink" xfId="29018" builtinId="8" hidden="1"/>
    <cellStyle name="Hyperlink" xfId="29020" builtinId="8" hidden="1"/>
    <cellStyle name="Hyperlink" xfId="29022" builtinId="8" hidden="1"/>
    <cellStyle name="Hyperlink" xfId="29024" builtinId="8" hidden="1"/>
    <cellStyle name="Hyperlink" xfId="29026" builtinId="8" hidden="1"/>
    <cellStyle name="Hyperlink" xfId="29028" builtinId="8" hidden="1"/>
    <cellStyle name="Hyperlink" xfId="29030" builtinId="8" hidden="1"/>
    <cellStyle name="Hyperlink" xfId="29032" builtinId="8" hidden="1"/>
    <cellStyle name="Hyperlink" xfId="29034" builtinId="8" hidden="1"/>
    <cellStyle name="Hyperlink" xfId="29036" builtinId="8" hidden="1"/>
    <cellStyle name="Hyperlink" xfId="29038" builtinId="8" hidden="1"/>
    <cellStyle name="Hyperlink" xfId="29040" builtinId="8" hidden="1"/>
    <cellStyle name="Hyperlink" xfId="29042" builtinId="8" hidden="1"/>
    <cellStyle name="Hyperlink" xfId="29044" builtinId="8" hidden="1"/>
    <cellStyle name="Hyperlink" xfId="29046" builtinId="8" hidden="1"/>
    <cellStyle name="Hyperlink" xfId="29048" builtinId="8" hidden="1"/>
    <cellStyle name="Hyperlink" xfId="29050" builtinId="8" hidden="1"/>
    <cellStyle name="Hyperlink" xfId="29052" builtinId="8" hidden="1"/>
    <cellStyle name="Hyperlink" xfId="29054" builtinId="8" hidden="1"/>
    <cellStyle name="Hyperlink" xfId="29056" builtinId="8" hidden="1"/>
    <cellStyle name="Hyperlink" xfId="29058" builtinId="8" hidden="1"/>
    <cellStyle name="Hyperlink" xfId="29060" builtinId="8" hidden="1"/>
    <cellStyle name="Hyperlink" xfId="29062" builtinId="8" hidden="1"/>
    <cellStyle name="Hyperlink" xfId="29064" builtinId="8" hidden="1"/>
    <cellStyle name="Hyperlink" xfId="29066" builtinId="8" hidden="1"/>
    <cellStyle name="Hyperlink" xfId="29068" builtinId="8" hidden="1"/>
    <cellStyle name="Hyperlink" xfId="29070" builtinId="8" hidden="1"/>
    <cellStyle name="Hyperlink" xfId="29072" builtinId="8" hidden="1"/>
    <cellStyle name="Hyperlink" xfId="29074" builtinId="8" hidden="1"/>
    <cellStyle name="Hyperlink" xfId="29076" builtinId="8" hidden="1"/>
    <cellStyle name="Hyperlink" xfId="29078" builtinId="8" hidden="1"/>
    <cellStyle name="Hyperlink" xfId="29080" builtinId="8" hidden="1"/>
    <cellStyle name="Hyperlink" xfId="29082" builtinId="8" hidden="1"/>
    <cellStyle name="Hyperlink" xfId="29084" builtinId="8" hidden="1"/>
    <cellStyle name="Hyperlink" xfId="29086" builtinId="8" hidden="1"/>
    <cellStyle name="Hyperlink" xfId="29088" builtinId="8" hidden="1"/>
    <cellStyle name="Hyperlink" xfId="29090" builtinId="8" hidden="1"/>
    <cellStyle name="Hyperlink" xfId="29092" builtinId="8" hidden="1"/>
    <cellStyle name="Hyperlink" xfId="29094" builtinId="8" hidden="1"/>
    <cellStyle name="Hyperlink" xfId="29096" builtinId="8" hidden="1"/>
    <cellStyle name="Hyperlink" xfId="29098" builtinId="8" hidden="1"/>
    <cellStyle name="Hyperlink" xfId="29100" builtinId="8" hidden="1"/>
    <cellStyle name="Hyperlink" xfId="29102" builtinId="8" hidden="1"/>
    <cellStyle name="Hyperlink" xfId="29104" builtinId="8" hidden="1"/>
    <cellStyle name="Hyperlink" xfId="29106" builtinId="8" hidden="1"/>
    <cellStyle name="Hyperlink" xfId="29108" builtinId="8" hidden="1"/>
    <cellStyle name="Hyperlink" xfId="29110" builtinId="8" hidden="1"/>
    <cellStyle name="Hyperlink" xfId="29112" builtinId="8" hidden="1"/>
    <cellStyle name="Hyperlink" xfId="29114" builtinId="8" hidden="1"/>
    <cellStyle name="Hyperlink" xfId="29116" builtinId="8" hidden="1"/>
    <cellStyle name="Hyperlink" xfId="29118" builtinId="8" hidden="1"/>
    <cellStyle name="Hyperlink" xfId="29120" builtinId="8" hidden="1"/>
    <cellStyle name="Hyperlink" xfId="29122" builtinId="8" hidden="1"/>
    <cellStyle name="Hyperlink" xfId="29124" builtinId="8" hidden="1"/>
    <cellStyle name="Hyperlink" xfId="29126" builtinId="8" hidden="1"/>
    <cellStyle name="Hyperlink" xfId="29130" builtinId="8" hidden="1"/>
    <cellStyle name="Hyperlink" xfId="29132" builtinId="8" hidden="1"/>
    <cellStyle name="Hyperlink" xfId="29134" builtinId="8" hidden="1"/>
    <cellStyle name="Hyperlink" xfId="29136" builtinId="8" hidden="1"/>
    <cellStyle name="Hyperlink" xfId="29138" builtinId="8" hidden="1"/>
    <cellStyle name="Hyperlink" xfId="29140" builtinId="8" hidden="1"/>
    <cellStyle name="Hyperlink" xfId="29142" builtinId="8" hidden="1"/>
    <cellStyle name="Hyperlink" xfId="29144" builtinId="8" hidden="1"/>
    <cellStyle name="Hyperlink" xfId="29146" builtinId="8" hidden="1"/>
    <cellStyle name="Hyperlink" xfId="29148" builtinId="8" hidden="1"/>
    <cellStyle name="Hyperlink" xfId="29150" builtinId="8" hidden="1"/>
    <cellStyle name="Hyperlink" xfId="29152" builtinId="8" hidden="1"/>
    <cellStyle name="Hyperlink" xfId="29154" builtinId="8" hidden="1"/>
    <cellStyle name="Hyperlink" xfId="29156" builtinId="8" hidden="1"/>
    <cellStyle name="Hyperlink" xfId="29158" builtinId="8" hidden="1"/>
    <cellStyle name="Hyperlink" xfId="29160" builtinId="8" hidden="1"/>
    <cellStyle name="Hyperlink" xfId="29162" builtinId="8" hidden="1"/>
    <cellStyle name="Hyperlink" xfId="29164" builtinId="8" hidden="1"/>
    <cellStyle name="Hyperlink" xfId="29166" builtinId="8" hidden="1"/>
    <cellStyle name="Hyperlink" xfId="29168" builtinId="8" hidden="1"/>
    <cellStyle name="Hyperlink" xfId="29170" builtinId="8" hidden="1"/>
    <cellStyle name="Hyperlink" xfId="29172" builtinId="8" hidden="1"/>
    <cellStyle name="Hyperlink" xfId="29174" builtinId="8" hidden="1"/>
    <cellStyle name="Hyperlink" xfId="29176" builtinId="8" hidden="1"/>
    <cellStyle name="Hyperlink" xfId="29178" builtinId="8" hidden="1"/>
    <cellStyle name="Hyperlink" xfId="29180" builtinId="8" hidden="1"/>
    <cellStyle name="Hyperlink" xfId="29182" builtinId="8" hidden="1"/>
    <cellStyle name="Hyperlink" xfId="29184" builtinId="8" hidden="1"/>
    <cellStyle name="Hyperlink" xfId="29186" builtinId="8" hidden="1"/>
    <cellStyle name="Hyperlink" xfId="29188" builtinId="8" hidden="1"/>
    <cellStyle name="Hyperlink" xfId="29190" builtinId="8" hidden="1"/>
    <cellStyle name="Hyperlink" xfId="29192" builtinId="8" hidden="1"/>
    <cellStyle name="Hyperlink" xfId="29194" builtinId="8" hidden="1"/>
    <cellStyle name="Hyperlink" xfId="29196" builtinId="8" hidden="1"/>
    <cellStyle name="Hyperlink" xfId="29198" builtinId="8" hidden="1"/>
    <cellStyle name="Hyperlink" xfId="29200" builtinId="8" hidden="1"/>
    <cellStyle name="Hyperlink" xfId="29202" builtinId="8" hidden="1"/>
    <cellStyle name="Hyperlink" xfId="29204" builtinId="8" hidden="1"/>
    <cellStyle name="Hyperlink" xfId="29206" builtinId="8" hidden="1"/>
    <cellStyle name="Hyperlink" xfId="29208" builtinId="8" hidden="1"/>
    <cellStyle name="Hyperlink" xfId="29210" builtinId="8" hidden="1"/>
    <cellStyle name="Hyperlink" xfId="29212" builtinId="8" hidden="1"/>
    <cellStyle name="Hyperlink" xfId="29214" builtinId="8" hidden="1"/>
    <cellStyle name="Hyperlink" xfId="29216" builtinId="8" hidden="1"/>
    <cellStyle name="Hyperlink" xfId="29218" builtinId="8" hidden="1"/>
    <cellStyle name="Hyperlink" xfId="29220" builtinId="8" hidden="1"/>
    <cellStyle name="Hyperlink" xfId="29222" builtinId="8" hidden="1"/>
    <cellStyle name="Hyperlink" xfId="29224" builtinId="8" hidden="1"/>
    <cellStyle name="Hyperlink" xfId="29226" builtinId="8" hidden="1"/>
    <cellStyle name="Hyperlink" xfId="29228" builtinId="8" hidden="1"/>
    <cellStyle name="Hyperlink" xfId="29230" builtinId="8" hidden="1"/>
    <cellStyle name="Hyperlink" xfId="29232" builtinId="8" hidden="1"/>
    <cellStyle name="Hyperlink" xfId="29234" builtinId="8" hidden="1"/>
    <cellStyle name="Hyperlink" xfId="29236" builtinId="8" hidden="1"/>
    <cellStyle name="Hyperlink" xfId="29238" builtinId="8" hidden="1"/>
    <cellStyle name="Hyperlink" xfId="29240" builtinId="8" hidden="1"/>
    <cellStyle name="Hyperlink" xfId="29242" builtinId="8" hidden="1"/>
    <cellStyle name="Hyperlink" xfId="29244" builtinId="8" hidden="1"/>
    <cellStyle name="Hyperlink" xfId="29246" builtinId="8" hidden="1"/>
    <cellStyle name="Hyperlink" xfId="29248" builtinId="8" hidden="1"/>
    <cellStyle name="Hyperlink" xfId="29250" builtinId="8" hidden="1"/>
    <cellStyle name="Hyperlink" xfId="29252" builtinId="8" hidden="1"/>
    <cellStyle name="Hyperlink" xfId="29254" builtinId="8" hidden="1"/>
    <cellStyle name="Hyperlink" xfId="29256" builtinId="8" hidden="1"/>
    <cellStyle name="Hyperlink" xfId="29258" builtinId="8" hidden="1"/>
    <cellStyle name="Hyperlink" xfId="29260" builtinId="8" hidden="1"/>
    <cellStyle name="Hyperlink" xfId="29262" builtinId="8" hidden="1"/>
    <cellStyle name="Hyperlink" xfId="29264" builtinId="8" hidden="1"/>
    <cellStyle name="Hyperlink" xfId="29266" builtinId="8" hidden="1"/>
    <cellStyle name="Hyperlink" xfId="29268" builtinId="8" hidden="1"/>
    <cellStyle name="Hyperlink" xfId="29270" builtinId="8" hidden="1"/>
    <cellStyle name="Hyperlink" xfId="29272" builtinId="8" hidden="1"/>
    <cellStyle name="Hyperlink" xfId="29274" builtinId="8" hidden="1"/>
    <cellStyle name="Hyperlink" xfId="29276" builtinId="8" hidden="1"/>
    <cellStyle name="Hyperlink" xfId="29278" builtinId="8" hidden="1"/>
    <cellStyle name="Hyperlink" xfId="29280" builtinId="8" hidden="1"/>
    <cellStyle name="Hyperlink" xfId="29282" builtinId="8" hidden="1"/>
    <cellStyle name="Hyperlink" xfId="29284" builtinId="8" hidden="1"/>
    <cellStyle name="Hyperlink" xfId="29286" builtinId="8" hidden="1"/>
    <cellStyle name="Hyperlink" xfId="29288" builtinId="8" hidden="1"/>
    <cellStyle name="Hyperlink" xfId="29290" builtinId="8" hidden="1"/>
    <cellStyle name="Hyperlink" xfId="29292" builtinId="8" hidden="1"/>
    <cellStyle name="Hyperlink" xfId="29294" builtinId="8" hidden="1"/>
    <cellStyle name="Hyperlink" xfId="29296" builtinId="8" hidden="1"/>
    <cellStyle name="Hyperlink" xfId="29298" builtinId="8" hidden="1"/>
    <cellStyle name="Hyperlink" xfId="29300" builtinId="8" hidden="1"/>
    <cellStyle name="Hyperlink" xfId="29302" builtinId="8" hidden="1"/>
    <cellStyle name="Hyperlink" xfId="29304" builtinId="8" hidden="1"/>
    <cellStyle name="Hyperlink" xfId="29128" builtinId="8" hidden="1"/>
    <cellStyle name="Hyperlink" xfId="29469" builtinId="8" hidden="1"/>
    <cellStyle name="Hyperlink" xfId="29471" builtinId="8" hidden="1"/>
    <cellStyle name="Hyperlink" xfId="29473" builtinId="8" hidden="1"/>
    <cellStyle name="Hyperlink" xfId="29475" builtinId="8" hidden="1"/>
    <cellStyle name="Hyperlink" xfId="29477" builtinId="8" hidden="1"/>
    <cellStyle name="Hyperlink" xfId="29479" builtinId="8" hidden="1"/>
    <cellStyle name="Hyperlink" xfId="29481" builtinId="8" hidden="1"/>
    <cellStyle name="Hyperlink" xfId="29483" builtinId="8" hidden="1"/>
    <cellStyle name="Hyperlink" xfId="29485" builtinId="8" hidden="1"/>
    <cellStyle name="Hyperlink" xfId="29487" builtinId="8" hidden="1"/>
    <cellStyle name="Hyperlink" xfId="29489" builtinId="8" hidden="1"/>
    <cellStyle name="Hyperlink" xfId="29491" builtinId="8" hidden="1"/>
    <cellStyle name="Hyperlink" xfId="29493" builtinId="8" hidden="1"/>
    <cellStyle name="Hyperlink" xfId="29495" builtinId="8" hidden="1"/>
    <cellStyle name="Hyperlink" xfId="29497" builtinId="8" hidden="1"/>
    <cellStyle name="Hyperlink" xfId="29499" builtinId="8" hidden="1"/>
    <cellStyle name="Hyperlink" xfId="29501" builtinId="8" hidden="1"/>
    <cellStyle name="Hyperlink" xfId="29503" builtinId="8" hidden="1"/>
    <cellStyle name="Hyperlink" xfId="29505" builtinId="8" hidden="1"/>
    <cellStyle name="Hyperlink" xfId="29507" builtinId="8" hidden="1"/>
    <cellStyle name="Hyperlink" xfId="29509" builtinId="8" hidden="1"/>
    <cellStyle name="Hyperlink" xfId="29511" builtinId="8" hidden="1"/>
    <cellStyle name="Hyperlink" xfId="29513" builtinId="8" hidden="1"/>
    <cellStyle name="Hyperlink" xfId="29515" builtinId="8" hidden="1"/>
    <cellStyle name="Hyperlink" xfId="29517" builtinId="8" hidden="1"/>
    <cellStyle name="Hyperlink" xfId="29519" builtinId="8" hidden="1"/>
    <cellStyle name="Hyperlink" xfId="29521" builtinId="8" hidden="1"/>
    <cellStyle name="Hyperlink" xfId="29523" builtinId="8" hidden="1"/>
    <cellStyle name="Hyperlink" xfId="29525" builtinId="8" hidden="1"/>
    <cellStyle name="Hyperlink" xfId="29527" builtinId="8" hidden="1"/>
    <cellStyle name="Hyperlink" xfId="29529" builtinId="8" hidden="1"/>
    <cellStyle name="Hyperlink" xfId="29531" builtinId="8" hidden="1"/>
    <cellStyle name="Hyperlink" xfId="29533" builtinId="8" hidden="1"/>
    <cellStyle name="Hyperlink" xfId="29535" builtinId="8" hidden="1"/>
    <cellStyle name="Hyperlink" xfId="29537" builtinId="8" hidden="1"/>
    <cellStyle name="Hyperlink" xfId="29539" builtinId="8" hidden="1"/>
    <cellStyle name="Hyperlink" xfId="29541" builtinId="8" hidden="1"/>
    <cellStyle name="Hyperlink" xfId="29543" builtinId="8" hidden="1"/>
    <cellStyle name="Hyperlink" xfId="29545" builtinId="8" hidden="1"/>
    <cellStyle name="Hyperlink" xfId="29547" builtinId="8" hidden="1"/>
    <cellStyle name="Hyperlink" xfId="29549" builtinId="8" hidden="1"/>
    <cellStyle name="Hyperlink" xfId="29551" builtinId="8" hidden="1"/>
    <cellStyle name="Hyperlink" xfId="29553" builtinId="8" hidden="1"/>
    <cellStyle name="Hyperlink" xfId="29555" builtinId="8" hidden="1"/>
    <cellStyle name="Hyperlink" xfId="29557" builtinId="8" hidden="1"/>
    <cellStyle name="Hyperlink" xfId="29559" builtinId="8" hidden="1"/>
    <cellStyle name="Hyperlink" xfId="29561" builtinId="8" hidden="1"/>
    <cellStyle name="Hyperlink" xfId="29563" builtinId="8" hidden="1"/>
    <cellStyle name="Hyperlink" xfId="29565" builtinId="8" hidden="1"/>
    <cellStyle name="Hyperlink" xfId="29567" builtinId="8" hidden="1"/>
    <cellStyle name="Hyperlink" xfId="29569" builtinId="8" hidden="1"/>
    <cellStyle name="Hyperlink" xfId="29571" builtinId="8" hidden="1"/>
    <cellStyle name="Hyperlink" xfId="29573" builtinId="8" hidden="1"/>
    <cellStyle name="Hyperlink" xfId="29575" builtinId="8" hidden="1"/>
    <cellStyle name="Hyperlink" xfId="29577" builtinId="8" hidden="1"/>
    <cellStyle name="Hyperlink" xfId="29579" builtinId="8" hidden="1"/>
    <cellStyle name="Hyperlink" xfId="29581" builtinId="8" hidden="1"/>
    <cellStyle name="Hyperlink" xfId="29583" builtinId="8" hidden="1"/>
    <cellStyle name="Hyperlink" xfId="29585" builtinId="8" hidden="1"/>
    <cellStyle name="Hyperlink" xfId="29587" builtinId="8" hidden="1"/>
    <cellStyle name="Hyperlink" xfId="29589" builtinId="8" hidden="1"/>
    <cellStyle name="Hyperlink" xfId="29591" builtinId="8" hidden="1"/>
    <cellStyle name="Hyperlink" xfId="29593" builtinId="8" hidden="1"/>
    <cellStyle name="Hyperlink" xfId="29595" builtinId="8" hidden="1"/>
    <cellStyle name="Hyperlink" xfId="29597" builtinId="8" hidden="1"/>
    <cellStyle name="Hyperlink" xfId="29599" builtinId="8" hidden="1"/>
    <cellStyle name="Hyperlink" xfId="29601" builtinId="8" hidden="1"/>
    <cellStyle name="Hyperlink" xfId="29603" builtinId="8" hidden="1"/>
    <cellStyle name="Hyperlink" xfId="29605" builtinId="8" hidden="1"/>
    <cellStyle name="Hyperlink" xfId="29607" builtinId="8" hidden="1"/>
    <cellStyle name="Hyperlink" xfId="29609" builtinId="8" hidden="1"/>
    <cellStyle name="Hyperlink" xfId="29611" builtinId="8" hidden="1"/>
    <cellStyle name="Hyperlink" xfId="29613" builtinId="8" hidden="1"/>
    <cellStyle name="Hyperlink" xfId="29615" builtinId="8" hidden="1"/>
    <cellStyle name="Hyperlink" xfId="29617" builtinId="8" hidden="1"/>
    <cellStyle name="Hyperlink" xfId="29619" builtinId="8" hidden="1"/>
    <cellStyle name="Hyperlink" xfId="29621" builtinId="8" hidden="1"/>
    <cellStyle name="Hyperlink" xfId="29623" builtinId="8" hidden="1"/>
    <cellStyle name="Hyperlink" xfId="29625" builtinId="8" hidden="1"/>
    <cellStyle name="Hyperlink" xfId="29627" builtinId="8" hidden="1"/>
    <cellStyle name="Hyperlink" xfId="29629" builtinId="8" hidden="1"/>
    <cellStyle name="Hyperlink" xfId="29631" builtinId="8" hidden="1"/>
    <cellStyle name="Hyperlink" xfId="29633" builtinId="8" hidden="1"/>
    <cellStyle name="Hyperlink" xfId="29635" builtinId="8" hidden="1"/>
    <cellStyle name="Hyperlink" xfId="29637" builtinId="8" hidden="1"/>
    <cellStyle name="Hyperlink" xfId="29639" builtinId="8" hidden="1"/>
    <cellStyle name="Hyperlink" xfId="29641" builtinId="8" hidden="1"/>
    <cellStyle name="Hyperlink" xfId="29643" builtinId="8" hidden="1"/>
    <cellStyle name="Hyperlink" xfId="29645" builtinId="8" hidden="1"/>
    <cellStyle name="Hyperlink" xfId="29647" builtinId="8" hidden="1"/>
    <cellStyle name="Hyperlink" xfId="29649" builtinId="8" hidden="1"/>
    <cellStyle name="Hyperlink" xfId="29651" builtinId="8" hidden="1"/>
    <cellStyle name="Hyperlink" xfId="29653" builtinId="8" hidden="1"/>
    <cellStyle name="Hyperlink" xfId="29655" builtinId="8" hidden="1"/>
    <cellStyle name="Hyperlink" xfId="29657" builtinId="8" hidden="1"/>
    <cellStyle name="Hyperlink" xfId="29659" builtinId="8" hidden="1"/>
    <cellStyle name="Hyperlink" xfId="29661" builtinId="8" hidden="1"/>
    <cellStyle name="Hyperlink" xfId="29663" builtinId="8" hidden="1"/>
    <cellStyle name="Hyperlink" xfId="29665" builtinId="8" hidden="1"/>
    <cellStyle name="Hyperlink" xfId="29667" builtinId="8" hidden="1"/>
    <cellStyle name="Hyperlink" xfId="29669" builtinId="8" hidden="1"/>
    <cellStyle name="Hyperlink" xfId="29671" builtinId="8" hidden="1"/>
    <cellStyle name="Hyperlink" xfId="29673" builtinId="8" hidden="1"/>
    <cellStyle name="Hyperlink" xfId="29675" builtinId="8" hidden="1"/>
    <cellStyle name="Hyperlink" xfId="29677" builtinId="8" hidden="1"/>
    <cellStyle name="Hyperlink" xfId="29679" builtinId="8" hidden="1"/>
    <cellStyle name="Hyperlink" xfId="29681" builtinId="8" hidden="1"/>
    <cellStyle name="Hyperlink" xfId="29683" builtinId="8" hidden="1"/>
    <cellStyle name="Hyperlink" xfId="29685" builtinId="8" hidden="1"/>
    <cellStyle name="Hyperlink" xfId="29687" builtinId="8" hidden="1"/>
    <cellStyle name="Hyperlink" xfId="29689" builtinId="8" hidden="1"/>
    <cellStyle name="Hyperlink" xfId="29691" builtinId="8" hidden="1"/>
    <cellStyle name="Hyperlink" xfId="29693" builtinId="8" hidden="1"/>
    <cellStyle name="Hyperlink" xfId="29695" builtinId="8" hidden="1"/>
    <cellStyle name="Hyperlink" xfId="29697" builtinId="8" hidden="1"/>
    <cellStyle name="Hyperlink" xfId="29699" builtinId="8" hidden="1"/>
    <cellStyle name="Hyperlink" xfId="29701" builtinId="8" hidden="1"/>
    <cellStyle name="Hyperlink" xfId="29703" builtinId="8" hidden="1"/>
    <cellStyle name="Hyperlink" xfId="29705" builtinId="8" hidden="1"/>
    <cellStyle name="Hyperlink" xfId="29707" builtinId="8" hidden="1"/>
    <cellStyle name="Hyperlink" xfId="29709" builtinId="8" hidden="1"/>
    <cellStyle name="Hyperlink" xfId="29711" builtinId="8" hidden="1"/>
    <cellStyle name="Hyperlink" xfId="29713" builtinId="8" hidden="1"/>
    <cellStyle name="Hyperlink" xfId="29715" builtinId="8" hidden="1"/>
    <cellStyle name="Hyperlink" xfId="29717" builtinId="8" hidden="1"/>
    <cellStyle name="Hyperlink" xfId="29719" builtinId="8" hidden="1"/>
    <cellStyle name="Hyperlink" xfId="29721" builtinId="8" hidden="1"/>
    <cellStyle name="Hyperlink" xfId="29723" builtinId="8" hidden="1"/>
    <cellStyle name="Hyperlink" xfId="29725" builtinId="8" hidden="1"/>
    <cellStyle name="Hyperlink" xfId="29727" builtinId="8" hidden="1"/>
    <cellStyle name="Hyperlink" xfId="29729" builtinId="8" hidden="1"/>
    <cellStyle name="Hyperlink" xfId="29731" builtinId="8" hidden="1"/>
    <cellStyle name="Hyperlink" xfId="29733" builtinId="8" hidden="1"/>
    <cellStyle name="Hyperlink" xfId="29735" builtinId="8" hidden="1"/>
    <cellStyle name="Hyperlink" xfId="29737" builtinId="8" hidden="1"/>
    <cellStyle name="Hyperlink" xfId="29739" builtinId="8" hidden="1"/>
    <cellStyle name="Hyperlink" xfId="29741" builtinId="8" hidden="1"/>
    <cellStyle name="Hyperlink" xfId="29743" builtinId="8" hidden="1"/>
    <cellStyle name="Hyperlink" xfId="29745" builtinId="8" hidden="1"/>
    <cellStyle name="Hyperlink" xfId="29747" builtinId="8" hidden="1"/>
    <cellStyle name="Hyperlink" xfId="29749" builtinId="8" hidden="1"/>
    <cellStyle name="Hyperlink" xfId="29751" builtinId="8" hidden="1"/>
    <cellStyle name="Hyperlink" xfId="29753" builtinId="8" hidden="1"/>
    <cellStyle name="Hyperlink" xfId="29755" builtinId="8" hidden="1"/>
    <cellStyle name="Hyperlink" xfId="29757" builtinId="8" hidden="1"/>
    <cellStyle name="Hyperlink" xfId="29759" builtinId="8" hidden="1"/>
    <cellStyle name="Hyperlink" xfId="29761" builtinId="8" hidden="1"/>
    <cellStyle name="Hyperlink" xfId="29763" builtinId="8" hidden="1"/>
    <cellStyle name="Hyperlink" xfId="29765" builtinId="8" hidden="1"/>
    <cellStyle name="Hyperlink" xfId="29767" builtinId="8" hidden="1"/>
    <cellStyle name="Hyperlink" xfId="29769" builtinId="8" hidden="1"/>
    <cellStyle name="Hyperlink" xfId="29771" builtinId="8" hidden="1"/>
    <cellStyle name="Hyperlink" xfId="29773" builtinId="8" hidden="1"/>
    <cellStyle name="Hyperlink" xfId="29775" builtinId="8" hidden="1"/>
    <cellStyle name="Hyperlink" xfId="29777" builtinId="8" hidden="1"/>
    <cellStyle name="Hyperlink" xfId="29779" builtinId="8" hidden="1"/>
    <cellStyle name="Hyperlink" xfId="29781" builtinId="8" hidden="1"/>
    <cellStyle name="Hyperlink" xfId="29783" builtinId="8" hidden="1"/>
    <cellStyle name="Hyperlink" xfId="29785" builtinId="8" hidden="1"/>
    <cellStyle name="Hyperlink" xfId="29787" builtinId="8" hidden="1"/>
    <cellStyle name="Hyperlink" xfId="29789" builtinId="8" hidden="1"/>
    <cellStyle name="Hyperlink" xfId="29791" builtinId="8" hidden="1"/>
    <cellStyle name="Hyperlink" xfId="29793" builtinId="8" hidden="1"/>
    <cellStyle name="Hyperlink" xfId="29795" builtinId="8" hidden="1"/>
    <cellStyle name="Hyperlink" xfId="29797" builtinId="8" hidden="1"/>
    <cellStyle name="Hyperlink" xfId="29799" builtinId="8" hidden="1"/>
    <cellStyle name="Hyperlink" xfId="29801" builtinId="8" hidden="1"/>
    <cellStyle name="Hyperlink" xfId="29803" builtinId="8" hidden="1"/>
    <cellStyle name="Hyperlink" xfId="29805" builtinId="8" hidden="1"/>
    <cellStyle name="Hyperlink" xfId="29807" builtinId="8" hidden="1"/>
    <cellStyle name="Hyperlink" xfId="29809" builtinId="8" hidden="1"/>
    <cellStyle name="Hyperlink" xfId="29811" builtinId="8" hidden="1"/>
    <cellStyle name="Hyperlink" xfId="29813" builtinId="8" hidden="1"/>
    <cellStyle name="Hyperlink" xfId="29815" builtinId="8" hidden="1"/>
    <cellStyle name="Hyperlink" xfId="29817" builtinId="8" hidden="1"/>
    <cellStyle name="Hyperlink" xfId="29819" builtinId="8" hidden="1"/>
    <cellStyle name="Hyperlink" xfId="29821" builtinId="8" hidden="1"/>
    <cellStyle name="Hyperlink" xfId="29823" builtinId="8" hidden="1"/>
    <cellStyle name="Hyperlink" xfId="29825" builtinId="8" hidden="1"/>
    <cellStyle name="Hyperlink" xfId="29827" builtinId="8" hidden="1"/>
    <cellStyle name="Hyperlink" xfId="29829" builtinId="8" hidden="1"/>
    <cellStyle name="Hyperlink" xfId="29831" builtinId="8" hidden="1"/>
    <cellStyle name="Hyperlink" xfId="29833" builtinId="8" hidden="1"/>
    <cellStyle name="Hyperlink" xfId="29835" builtinId="8" hidden="1"/>
    <cellStyle name="Hyperlink" xfId="29837" builtinId="8" hidden="1"/>
    <cellStyle name="Hyperlink" xfId="29839" builtinId="8" hidden="1"/>
    <cellStyle name="Hyperlink" xfId="29841" builtinId="8" hidden="1"/>
    <cellStyle name="Hyperlink" xfId="29843" builtinId="8" hidden="1"/>
    <cellStyle name="Hyperlink" xfId="29845" builtinId="8" hidden="1"/>
    <cellStyle name="Hyperlink" xfId="29847" builtinId="8" hidden="1"/>
    <cellStyle name="Hyperlink" xfId="29849" builtinId="8" hidden="1"/>
    <cellStyle name="Hyperlink" xfId="29851" builtinId="8" hidden="1"/>
    <cellStyle name="Hyperlink" xfId="29853" builtinId="8" hidden="1"/>
    <cellStyle name="Hyperlink" xfId="29855" builtinId="8" hidden="1"/>
    <cellStyle name="Hyperlink" xfId="29857" builtinId="8" hidden="1"/>
    <cellStyle name="Hyperlink" xfId="29859" builtinId="8" hidden="1"/>
    <cellStyle name="Hyperlink" xfId="29861" builtinId="8" hidden="1"/>
    <cellStyle name="Hyperlink" xfId="29863" builtinId="8" hidden="1"/>
    <cellStyle name="Hyperlink" xfId="29865" builtinId="8" hidden="1"/>
    <cellStyle name="Hyperlink" xfId="29867" builtinId="8" hidden="1"/>
    <cellStyle name="Hyperlink" xfId="29869" builtinId="8" hidden="1"/>
    <cellStyle name="Hyperlink" xfId="29871" builtinId="8" hidden="1"/>
    <cellStyle name="Hyperlink" xfId="29873" builtinId="8" hidden="1"/>
    <cellStyle name="Hyperlink" xfId="29875" builtinId="8" hidden="1"/>
    <cellStyle name="Hyperlink" xfId="29877" builtinId="8" hidden="1"/>
    <cellStyle name="Hyperlink" xfId="29879" builtinId="8" hidden="1"/>
    <cellStyle name="Hyperlink" xfId="29881" builtinId="8" hidden="1"/>
    <cellStyle name="Hyperlink" xfId="29883" builtinId="8" hidden="1"/>
    <cellStyle name="Hyperlink" xfId="29885" builtinId="8" hidden="1"/>
    <cellStyle name="Hyperlink" xfId="29887" builtinId="8" hidden="1"/>
    <cellStyle name="Hyperlink" xfId="29889" builtinId="8" hidden="1"/>
    <cellStyle name="Hyperlink" xfId="29891" builtinId="8" hidden="1"/>
    <cellStyle name="Hyperlink" xfId="29893" builtinId="8" hidden="1"/>
    <cellStyle name="Hyperlink" xfId="29895" builtinId="8" hidden="1"/>
    <cellStyle name="Hyperlink" xfId="29897" builtinId="8" hidden="1"/>
    <cellStyle name="Hyperlink" xfId="29899" builtinId="8" hidden="1"/>
    <cellStyle name="Hyperlink" xfId="29901" builtinId="8" hidden="1"/>
    <cellStyle name="Hyperlink" xfId="29903" builtinId="8" hidden="1"/>
    <cellStyle name="Hyperlink" xfId="29905" builtinId="8" hidden="1"/>
    <cellStyle name="Hyperlink" xfId="29907" builtinId="8" hidden="1"/>
    <cellStyle name="Hyperlink" xfId="29909" builtinId="8" hidden="1"/>
    <cellStyle name="Hyperlink" xfId="29911" builtinId="8" hidden="1"/>
    <cellStyle name="Hyperlink" xfId="29913" builtinId="8" hidden="1"/>
    <cellStyle name="Hyperlink" xfId="29915" builtinId="8" hidden="1"/>
    <cellStyle name="Hyperlink" xfId="29917" builtinId="8" hidden="1"/>
    <cellStyle name="Hyperlink" xfId="29919" builtinId="8" hidden="1"/>
    <cellStyle name="Hyperlink" xfId="29921" builtinId="8" hidden="1"/>
    <cellStyle name="Hyperlink" xfId="29923" builtinId="8" hidden="1"/>
    <cellStyle name="Hyperlink" xfId="29925" builtinId="8" hidden="1"/>
    <cellStyle name="Hyperlink" xfId="29927" builtinId="8" hidden="1"/>
    <cellStyle name="Hyperlink" xfId="29929" builtinId="8" hidden="1"/>
    <cellStyle name="Hyperlink" xfId="29931" builtinId="8" hidden="1"/>
    <cellStyle name="Hyperlink" xfId="29933" builtinId="8" hidden="1"/>
    <cellStyle name="Hyperlink" xfId="29935" builtinId="8" hidden="1"/>
    <cellStyle name="Hyperlink" xfId="29937" builtinId="8" hidden="1"/>
    <cellStyle name="Hyperlink" xfId="29939" builtinId="8" hidden="1"/>
    <cellStyle name="Hyperlink" xfId="29941" builtinId="8" hidden="1"/>
    <cellStyle name="Hyperlink" xfId="29943" builtinId="8" hidden="1"/>
    <cellStyle name="Hyperlink" xfId="29945" builtinId="8" hidden="1"/>
    <cellStyle name="Hyperlink" xfId="29947" builtinId="8" hidden="1"/>
    <cellStyle name="Hyperlink" xfId="29949" builtinId="8" hidden="1"/>
    <cellStyle name="Hyperlink" xfId="29951" builtinId="8" hidden="1"/>
    <cellStyle name="Hyperlink" xfId="29953" builtinId="8" hidden="1"/>
    <cellStyle name="Hyperlink" xfId="29955" builtinId="8" hidden="1"/>
    <cellStyle name="Hyperlink" xfId="29957" builtinId="8" hidden="1"/>
    <cellStyle name="Hyperlink" xfId="29959" builtinId="8" hidden="1"/>
    <cellStyle name="Hyperlink" xfId="29961" builtinId="8" hidden="1"/>
    <cellStyle name="Hyperlink" xfId="29963" builtinId="8" hidden="1"/>
    <cellStyle name="Hyperlink" xfId="29965" builtinId="8" hidden="1"/>
    <cellStyle name="Hyperlink" xfId="29967" builtinId="8" hidden="1"/>
    <cellStyle name="Hyperlink" xfId="29969" builtinId="8" hidden="1"/>
    <cellStyle name="Hyperlink" xfId="29971" builtinId="8" hidden="1"/>
    <cellStyle name="Hyperlink" xfId="29973" builtinId="8" hidden="1"/>
    <cellStyle name="Hyperlink" xfId="29975" builtinId="8" hidden="1"/>
    <cellStyle name="Hyperlink" xfId="29977" builtinId="8" hidden="1"/>
    <cellStyle name="Hyperlink" xfId="29979" builtinId="8" hidden="1"/>
    <cellStyle name="Hyperlink" xfId="29981" builtinId="8" hidden="1"/>
    <cellStyle name="Hyperlink" xfId="29983" builtinId="8" hidden="1"/>
    <cellStyle name="Hyperlink" xfId="29985" builtinId="8" hidden="1"/>
    <cellStyle name="Hyperlink" xfId="29987" builtinId="8" hidden="1"/>
    <cellStyle name="Hyperlink" xfId="29989" builtinId="8" hidden="1"/>
    <cellStyle name="Hyperlink" xfId="29991" builtinId="8" hidden="1"/>
    <cellStyle name="Hyperlink" xfId="29993" builtinId="8" hidden="1"/>
    <cellStyle name="Hyperlink" xfId="29995" builtinId="8" hidden="1"/>
    <cellStyle name="Hyperlink" xfId="29997" builtinId="8" hidden="1"/>
    <cellStyle name="Hyperlink" xfId="29999" builtinId="8" hidden="1"/>
    <cellStyle name="Hyperlink" xfId="30001" builtinId="8" hidden="1"/>
    <cellStyle name="Hyperlink" xfId="30003" builtinId="8" hidden="1"/>
    <cellStyle name="Hyperlink" xfId="30005" builtinId="8" hidden="1"/>
    <cellStyle name="Hyperlink" xfId="30007" builtinId="8" hidden="1"/>
    <cellStyle name="Hyperlink" xfId="30009" builtinId="8" hidden="1"/>
    <cellStyle name="Hyperlink" xfId="30011" builtinId="8" hidden="1"/>
    <cellStyle name="Hyperlink" xfId="30013" builtinId="8" hidden="1"/>
    <cellStyle name="Hyperlink" xfId="30015" builtinId="8" hidden="1"/>
    <cellStyle name="Hyperlink" xfId="30017" builtinId="8" hidden="1"/>
    <cellStyle name="Hyperlink" xfId="30019" builtinId="8" hidden="1"/>
    <cellStyle name="Hyperlink" xfId="30021" builtinId="8" hidden="1"/>
    <cellStyle name="Hyperlink" xfId="30023" builtinId="8" hidden="1"/>
    <cellStyle name="Hyperlink" xfId="30025" builtinId="8" hidden="1"/>
    <cellStyle name="Hyperlink" xfId="30027" builtinId="8" hidden="1"/>
    <cellStyle name="Hyperlink" xfId="30029" builtinId="8" hidden="1"/>
    <cellStyle name="Hyperlink" xfId="30031" builtinId="8" hidden="1"/>
    <cellStyle name="Hyperlink" xfId="30033" builtinId="8" hidden="1"/>
    <cellStyle name="Hyperlink" xfId="30035" builtinId="8" hidden="1"/>
    <cellStyle name="Hyperlink" xfId="30037" builtinId="8" hidden="1"/>
    <cellStyle name="Hyperlink" xfId="30039" builtinId="8" hidden="1"/>
    <cellStyle name="Hyperlink" xfId="30041" builtinId="8" hidden="1"/>
    <cellStyle name="Hyperlink" xfId="30043" builtinId="8" hidden="1"/>
    <cellStyle name="Hyperlink" xfId="30045" builtinId="8" hidden="1"/>
    <cellStyle name="Hyperlink" xfId="30047" builtinId="8" hidden="1"/>
    <cellStyle name="Hyperlink" xfId="30049" builtinId="8" hidden="1"/>
    <cellStyle name="Hyperlink" xfId="30051" builtinId="8" hidden="1"/>
    <cellStyle name="Hyperlink" xfId="30053" builtinId="8" hidden="1"/>
    <cellStyle name="Hyperlink" xfId="30055" builtinId="8" hidden="1"/>
    <cellStyle name="Hyperlink" xfId="30057" builtinId="8" hidden="1"/>
    <cellStyle name="Hyperlink" xfId="30059" builtinId="8" hidden="1"/>
    <cellStyle name="Hyperlink" xfId="30061" builtinId="8" hidden="1"/>
    <cellStyle name="Hyperlink" xfId="30063" builtinId="8" hidden="1"/>
    <cellStyle name="Hyperlink" xfId="30065" builtinId="8" hidden="1"/>
    <cellStyle name="Hyperlink" xfId="30067" builtinId="8" hidden="1"/>
    <cellStyle name="Hyperlink" xfId="30069" builtinId="8" hidden="1"/>
    <cellStyle name="Hyperlink" xfId="30071" builtinId="8" hidden="1"/>
    <cellStyle name="Hyperlink" xfId="30073" builtinId="8" hidden="1"/>
    <cellStyle name="Hyperlink" xfId="30075" builtinId="8" hidden="1"/>
    <cellStyle name="Hyperlink" xfId="30077" builtinId="8" hidden="1"/>
    <cellStyle name="Hyperlink" xfId="30079" builtinId="8" hidden="1"/>
    <cellStyle name="Hyperlink" xfId="30081" builtinId="8" hidden="1"/>
    <cellStyle name="Hyperlink" xfId="30083" builtinId="8" hidden="1"/>
    <cellStyle name="Hyperlink" xfId="30085" builtinId="8" hidden="1"/>
    <cellStyle name="Hyperlink" xfId="30087" builtinId="8" hidden="1"/>
    <cellStyle name="Hyperlink" xfId="30089" builtinId="8" hidden="1"/>
    <cellStyle name="Hyperlink" xfId="30091" builtinId="8" hidden="1"/>
    <cellStyle name="Hyperlink" xfId="30093" builtinId="8" hidden="1"/>
    <cellStyle name="Hyperlink" xfId="30095" builtinId="8" hidden="1"/>
    <cellStyle name="Hyperlink" xfId="30097" builtinId="8" hidden="1"/>
    <cellStyle name="Hyperlink" xfId="30099" builtinId="8" hidden="1"/>
    <cellStyle name="Hyperlink" xfId="30101" builtinId="8" hidden="1"/>
    <cellStyle name="Hyperlink" xfId="30103" builtinId="8" hidden="1"/>
    <cellStyle name="Hyperlink" xfId="30105" builtinId="8" hidden="1"/>
    <cellStyle name="Hyperlink" xfId="30107" builtinId="8" hidden="1"/>
    <cellStyle name="Hyperlink" xfId="30109" builtinId="8" hidden="1"/>
    <cellStyle name="Hyperlink" xfId="30111" builtinId="8" hidden="1"/>
    <cellStyle name="Hyperlink" xfId="30113" builtinId="8" hidden="1"/>
    <cellStyle name="Hyperlink" xfId="30115" builtinId="8" hidden="1"/>
    <cellStyle name="Hyperlink" xfId="30117" builtinId="8" hidden="1"/>
    <cellStyle name="Hyperlink" xfId="30119" builtinId="8" hidden="1"/>
    <cellStyle name="Hyperlink" xfId="30121" builtinId="8" hidden="1"/>
    <cellStyle name="Hyperlink" xfId="30123" builtinId="8" hidden="1"/>
    <cellStyle name="Hyperlink" xfId="30125" builtinId="8" hidden="1"/>
    <cellStyle name="Hyperlink" xfId="30127" builtinId="8" hidden="1"/>
    <cellStyle name="Hyperlink" xfId="30129" builtinId="8" hidden="1"/>
    <cellStyle name="Hyperlink" xfId="30131" builtinId="8" hidden="1"/>
    <cellStyle name="Hyperlink" xfId="30133" builtinId="8" hidden="1"/>
    <cellStyle name="Hyperlink" xfId="30135" builtinId="8" hidden="1"/>
    <cellStyle name="Hyperlink" xfId="30137" builtinId="8" hidden="1"/>
    <cellStyle name="Hyperlink" xfId="30139" builtinId="8" hidden="1"/>
    <cellStyle name="Hyperlink" xfId="30141" builtinId="8" hidden="1"/>
    <cellStyle name="Hyperlink" xfId="30143" builtinId="8" hidden="1"/>
    <cellStyle name="Hyperlink" xfId="30145" builtinId="8" hidden="1"/>
    <cellStyle name="Hyperlink" xfId="30147" builtinId="8" hidden="1"/>
    <cellStyle name="Hyperlink" xfId="30149" builtinId="8" hidden="1"/>
    <cellStyle name="Hyperlink" xfId="30151" builtinId="8" hidden="1"/>
    <cellStyle name="Hyperlink" xfId="30153" builtinId="8" hidden="1"/>
    <cellStyle name="Hyperlink" xfId="30155" builtinId="8" hidden="1"/>
    <cellStyle name="Hyperlink" xfId="30157" builtinId="8" hidden="1"/>
    <cellStyle name="Hyperlink" xfId="30159" builtinId="8" hidden="1"/>
    <cellStyle name="Hyperlink" xfId="30161" builtinId="8" hidden="1"/>
    <cellStyle name="Hyperlink" xfId="30163" builtinId="8" hidden="1"/>
    <cellStyle name="Hyperlink" xfId="30165" builtinId="8" hidden="1"/>
    <cellStyle name="Hyperlink" xfId="30167" builtinId="8" hidden="1"/>
    <cellStyle name="Hyperlink" xfId="30169" builtinId="8" hidden="1"/>
    <cellStyle name="Hyperlink" xfId="30171" builtinId="8" hidden="1"/>
    <cellStyle name="Hyperlink" xfId="30173" builtinId="8" hidden="1"/>
    <cellStyle name="Hyperlink" xfId="30175" builtinId="8" hidden="1"/>
    <cellStyle name="Hyperlink" xfId="30177" builtinId="8" hidden="1"/>
    <cellStyle name="Hyperlink" xfId="30179" builtinId="8" hidden="1"/>
    <cellStyle name="Hyperlink" xfId="30181" builtinId="8" hidden="1"/>
    <cellStyle name="Hyperlink" xfId="30183" builtinId="8" hidden="1"/>
    <cellStyle name="Hyperlink" xfId="30185" builtinId="8" hidden="1"/>
    <cellStyle name="Hyperlink" xfId="30187" builtinId="8" hidden="1"/>
    <cellStyle name="Hyperlink" xfId="30189" builtinId="8" hidden="1"/>
    <cellStyle name="Hyperlink" xfId="30191" builtinId="8" hidden="1"/>
    <cellStyle name="Hyperlink" xfId="30193" builtinId="8" hidden="1"/>
    <cellStyle name="Hyperlink" xfId="30195" builtinId="8" hidden="1"/>
    <cellStyle name="Hyperlink" xfId="30197" builtinId="8" hidden="1"/>
    <cellStyle name="Hyperlink" xfId="30199" builtinId="8" hidden="1"/>
    <cellStyle name="Hyperlink" xfId="30201" builtinId="8" hidden="1"/>
    <cellStyle name="Hyperlink" xfId="30203" builtinId="8" hidden="1"/>
    <cellStyle name="Hyperlink" xfId="30205" builtinId="8" hidden="1"/>
    <cellStyle name="Hyperlink" xfId="30207" builtinId="8" hidden="1"/>
    <cellStyle name="Hyperlink" xfId="30209" builtinId="8" hidden="1"/>
    <cellStyle name="Hyperlink" xfId="30211" builtinId="8" hidden="1"/>
    <cellStyle name="Hyperlink" xfId="30213" builtinId="8" hidden="1"/>
    <cellStyle name="Hyperlink" xfId="30215" builtinId="8" hidden="1"/>
    <cellStyle name="Hyperlink" xfId="30217" builtinId="8" hidden="1"/>
    <cellStyle name="Hyperlink" xfId="30219" builtinId="8" hidden="1"/>
    <cellStyle name="Hyperlink" xfId="30221" builtinId="8" hidden="1"/>
    <cellStyle name="Hyperlink" xfId="30223" builtinId="8" hidden="1"/>
    <cellStyle name="Hyperlink" xfId="30225" builtinId="8" hidden="1"/>
    <cellStyle name="Hyperlink" xfId="30227" builtinId="8" hidden="1"/>
    <cellStyle name="Hyperlink" xfId="30229" builtinId="8" hidden="1"/>
    <cellStyle name="Hyperlink" xfId="30231" builtinId="8" hidden="1"/>
    <cellStyle name="Hyperlink" xfId="30233" builtinId="8" hidden="1"/>
    <cellStyle name="Hyperlink" xfId="30235" builtinId="8" hidden="1"/>
    <cellStyle name="Hyperlink" xfId="30237" builtinId="8" hidden="1"/>
    <cellStyle name="Hyperlink" xfId="30239" builtinId="8" hidden="1"/>
    <cellStyle name="Hyperlink" xfId="30241" builtinId="8" hidden="1"/>
    <cellStyle name="Hyperlink" xfId="30243" builtinId="8" hidden="1"/>
    <cellStyle name="Hyperlink" xfId="30245" builtinId="8" hidden="1"/>
    <cellStyle name="Hyperlink" xfId="30247" builtinId="8" hidden="1"/>
    <cellStyle name="Hyperlink" xfId="30249" builtinId="8" hidden="1"/>
    <cellStyle name="Hyperlink" xfId="30251" builtinId="8" hidden="1"/>
    <cellStyle name="Hyperlink" xfId="30253" builtinId="8" hidden="1"/>
    <cellStyle name="Hyperlink" xfId="30255" builtinId="8" hidden="1"/>
    <cellStyle name="Hyperlink" xfId="30257" builtinId="8" hidden="1"/>
    <cellStyle name="Hyperlink" xfId="30259" builtinId="8" hidden="1"/>
    <cellStyle name="Hyperlink" xfId="30261" builtinId="8" hidden="1"/>
    <cellStyle name="Hyperlink" xfId="30263" builtinId="8" hidden="1"/>
    <cellStyle name="Hyperlink" xfId="30265" builtinId="8" hidden="1"/>
    <cellStyle name="Hyperlink" xfId="30267" builtinId="8" hidden="1"/>
    <cellStyle name="Hyperlink" xfId="30269" builtinId="8" hidden="1"/>
    <cellStyle name="Hyperlink" xfId="30271" builtinId="8" hidden="1"/>
    <cellStyle name="Hyperlink" xfId="30273" builtinId="8" hidden="1"/>
    <cellStyle name="Hyperlink" xfId="30275" builtinId="8" hidden="1"/>
    <cellStyle name="Hyperlink" xfId="30277" builtinId="8" hidden="1"/>
    <cellStyle name="Hyperlink" xfId="30279" builtinId="8" hidden="1"/>
    <cellStyle name="Hyperlink" xfId="30281" builtinId="8" hidden="1"/>
    <cellStyle name="Hyperlink" xfId="30283" builtinId="8" hidden="1"/>
    <cellStyle name="Hyperlink" xfId="30449" builtinId="8" hidden="1"/>
    <cellStyle name="Hyperlink" xfId="30451" builtinId="8" hidden="1"/>
    <cellStyle name="Hyperlink" xfId="30453" builtinId="8" hidden="1"/>
    <cellStyle name="Hyperlink" xfId="30455" builtinId="8" hidden="1"/>
    <cellStyle name="Hyperlink" xfId="30457" builtinId="8" hidden="1"/>
    <cellStyle name="Hyperlink" xfId="30459" builtinId="8" hidden="1"/>
    <cellStyle name="Hyperlink" xfId="30461" builtinId="8" hidden="1"/>
    <cellStyle name="Hyperlink" xfId="30463" builtinId="8" hidden="1"/>
    <cellStyle name="Hyperlink" xfId="30465" builtinId="8" hidden="1"/>
    <cellStyle name="Hyperlink" xfId="30467" builtinId="8" hidden="1"/>
    <cellStyle name="Hyperlink" xfId="30469" builtinId="8" hidden="1"/>
    <cellStyle name="Hyperlink" xfId="30471" builtinId="8" hidden="1"/>
    <cellStyle name="Hyperlink" xfId="30473" builtinId="8" hidden="1"/>
    <cellStyle name="Hyperlink" xfId="30475" builtinId="8" hidden="1"/>
    <cellStyle name="Hyperlink" xfId="30477" builtinId="8" hidden="1"/>
    <cellStyle name="Hyperlink" xfId="30479" builtinId="8" hidden="1"/>
    <cellStyle name="Hyperlink" xfId="30481" builtinId="8" hidden="1"/>
    <cellStyle name="Hyperlink" xfId="30483" builtinId="8" hidden="1"/>
    <cellStyle name="Hyperlink" xfId="30485" builtinId="8" hidden="1"/>
    <cellStyle name="Hyperlink" xfId="30487" builtinId="8" hidden="1"/>
    <cellStyle name="Hyperlink" xfId="30489" builtinId="8" hidden="1"/>
    <cellStyle name="Hyperlink" xfId="30491" builtinId="8" hidden="1"/>
    <cellStyle name="Hyperlink" xfId="30493" builtinId="8" hidden="1"/>
    <cellStyle name="Hyperlink" xfId="30495" builtinId="8" hidden="1"/>
    <cellStyle name="Hyperlink" xfId="30497" builtinId="8" hidden="1"/>
    <cellStyle name="Hyperlink" xfId="30499" builtinId="8" hidden="1"/>
    <cellStyle name="Hyperlink" xfId="30501" builtinId="8" hidden="1"/>
    <cellStyle name="Hyperlink" xfId="30503" builtinId="8" hidden="1"/>
    <cellStyle name="Hyperlink" xfId="30505" builtinId="8" hidden="1"/>
    <cellStyle name="Hyperlink" xfId="30507" builtinId="8" hidden="1"/>
    <cellStyle name="Hyperlink" xfId="30509" builtinId="8" hidden="1"/>
    <cellStyle name="Hyperlink" xfId="30511" builtinId="8" hidden="1"/>
    <cellStyle name="Hyperlink" xfId="30513" builtinId="8" hidden="1"/>
    <cellStyle name="Hyperlink" xfId="30515" builtinId="8" hidden="1"/>
    <cellStyle name="Hyperlink" xfId="30517" builtinId="8" hidden="1"/>
    <cellStyle name="Hyperlink" xfId="30519" builtinId="8" hidden="1"/>
    <cellStyle name="Hyperlink" xfId="30521" builtinId="8" hidden="1"/>
    <cellStyle name="Hyperlink" xfId="30523" builtinId="8" hidden="1"/>
    <cellStyle name="Hyperlink" xfId="30525" builtinId="8" hidden="1"/>
    <cellStyle name="Hyperlink" xfId="30527" builtinId="8" hidden="1"/>
    <cellStyle name="Hyperlink" xfId="30529" builtinId="8" hidden="1"/>
    <cellStyle name="Hyperlink" xfId="30531" builtinId="8" hidden="1"/>
    <cellStyle name="Hyperlink" xfId="30533" builtinId="8" hidden="1"/>
    <cellStyle name="Hyperlink" xfId="30535" builtinId="8" hidden="1"/>
    <cellStyle name="Hyperlink" xfId="30537" builtinId="8" hidden="1"/>
    <cellStyle name="Hyperlink" xfId="30539" builtinId="8" hidden="1"/>
    <cellStyle name="Hyperlink" xfId="30541" builtinId="8" hidden="1"/>
    <cellStyle name="Hyperlink" xfId="30543" builtinId="8" hidden="1"/>
    <cellStyle name="Hyperlink" xfId="30545" builtinId="8" hidden="1"/>
    <cellStyle name="Hyperlink" xfId="30547" builtinId="8" hidden="1"/>
    <cellStyle name="Hyperlink" xfId="30549" builtinId="8" hidden="1"/>
    <cellStyle name="Hyperlink" xfId="30551" builtinId="8" hidden="1"/>
    <cellStyle name="Hyperlink" xfId="30553" builtinId="8" hidden="1"/>
    <cellStyle name="Hyperlink" xfId="30555" builtinId="8" hidden="1"/>
    <cellStyle name="Hyperlink" xfId="30557" builtinId="8" hidden="1"/>
    <cellStyle name="Hyperlink" xfId="30559" builtinId="8" hidden="1"/>
    <cellStyle name="Hyperlink" xfId="30561" builtinId="8" hidden="1"/>
    <cellStyle name="Hyperlink" xfId="30563" builtinId="8" hidden="1"/>
    <cellStyle name="Hyperlink" xfId="30565" builtinId="8" hidden="1"/>
    <cellStyle name="Hyperlink" xfId="30567" builtinId="8" hidden="1"/>
    <cellStyle name="Hyperlink" xfId="30569" builtinId="8" hidden="1"/>
    <cellStyle name="Hyperlink" xfId="30571" builtinId="8" hidden="1"/>
    <cellStyle name="Hyperlink" xfId="30573" builtinId="8" hidden="1"/>
    <cellStyle name="Hyperlink" xfId="30575" builtinId="8" hidden="1"/>
    <cellStyle name="Hyperlink" xfId="30577" builtinId="8" hidden="1"/>
    <cellStyle name="Hyperlink" xfId="30579" builtinId="8" hidden="1"/>
    <cellStyle name="Hyperlink" xfId="30581" builtinId="8" hidden="1"/>
    <cellStyle name="Hyperlink" xfId="30583" builtinId="8" hidden="1"/>
    <cellStyle name="Hyperlink" xfId="30585" builtinId="8" hidden="1"/>
    <cellStyle name="Hyperlink" xfId="30587" builtinId="8" hidden="1"/>
    <cellStyle name="Hyperlink" xfId="30589" builtinId="8" hidden="1"/>
    <cellStyle name="Hyperlink" xfId="30591" builtinId="8" hidden="1"/>
    <cellStyle name="Hyperlink" xfId="30593" builtinId="8" hidden="1"/>
    <cellStyle name="Hyperlink" xfId="30595" builtinId="8" hidden="1"/>
    <cellStyle name="Hyperlink" xfId="30597" builtinId="8" hidden="1"/>
    <cellStyle name="Hyperlink" xfId="30599" builtinId="8" hidden="1"/>
    <cellStyle name="Hyperlink" xfId="30601" builtinId="8" hidden="1"/>
    <cellStyle name="Hyperlink" xfId="30603" builtinId="8" hidden="1"/>
    <cellStyle name="Hyperlink" xfId="30605" builtinId="8" hidden="1"/>
    <cellStyle name="Hyperlink" xfId="30607" builtinId="8" hidden="1"/>
    <cellStyle name="Hyperlink" xfId="30609" builtinId="8" hidden="1"/>
    <cellStyle name="Hyperlink" xfId="30611" builtinId="8" hidden="1"/>
    <cellStyle name="Hyperlink" xfId="30613" builtinId="8" hidden="1"/>
    <cellStyle name="Hyperlink" xfId="30615" builtinId="8" hidden="1"/>
    <cellStyle name="Hyperlink" xfId="30617" builtinId="8" hidden="1"/>
    <cellStyle name="Hyperlink" xfId="30619" builtinId="8" hidden="1"/>
    <cellStyle name="Hyperlink" xfId="30621" builtinId="8" hidden="1"/>
    <cellStyle name="Hyperlink" xfId="30623" builtinId="8" hidden="1"/>
    <cellStyle name="Hyperlink" xfId="30625" builtinId="8" hidden="1"/>
    <cellStyle name="Hyperlink" xfId="30627" builtinId="8" hidden="1"/>
    <cellStyle name="Hyperlink" xfId="30629" builtinId="8" hidden="1"/>
    <cellStyle name="Hyperlink" xfId="30631" builtinId="8" hidden="1"/>
    <cellStyle name="Hyperlink" xfId="30633" builtinId="8" hidden="1"/>
    <cellStyle name="Hyperlink" xfId="30635" builtinId="8" hidden="1"/>
    <cellStyle name="Hyperlink" xfId="30637" builtinId="8" hidden="1"/>
    <cellStyle name="Hyperlink" xfId="30639" builtinId="8" hidden="1"/>
    <cellStyle name="Hyperlink" xfId="30641" builtinId="8" hidden="1"/>
    <cellStyle name="Hyperlink" xfId="30643" builtinId="8" hidden="1"/>
    <cellStyle name="Hyperlink" xfId="30645" builtinId="8" hidden="1"/>
    <cellStyle name="Hyperlink" xfId="30647" builtinId="8" hidden="1"/>
    <cellStyle name="Hyperlink" xfId="30649" builtinId="8" hidden="1"/>
    <cellStyle name="Hyperlink" xfId="30651" builtinId="8" hidden="1"/>
    <cellStyle name="Hyperlink" xfId="30653" builtinId="8" hidden="1"/>
    <cellStyle name="Hyperlink" xfId="30655" builtinId="8" hidden="1"/>
    <cellStyle name="Hyperlink" xfId="30657" builtinId="8" hidden="1"/>
    <cellStyle name="Hyperlink" xfId="30659" builtinId="8" hidden="1"/>
    <cellStyle name="Hyperlink" xfId="30661" builtinId="8" hidden="1"/>
    <cellStyle name="Hyperlink" xfId="30663" builtinId="8" hidden="1"/>
    <cellStyle name="Hyperlink" xfId="30665" builtinId="8" hidden="1"/>
    <cellStyle name="Hyperlink" xfId="30667" builtinId="8" hidden="1"/>
    <cellStyle name="Hyperlink" xfId="30669" builtinId="8" hidden="1"/>
    <cellStyle name="Hyperlink" xfId="30671" builtinId="8" hidden="1"/>
    <cellStyle name="Hyperlink" xfId="30673" builtinId="8" hidden="1"/>
    <cellStyle name="Hyperlink" xfId="30675" builtinId="8" hidden="1"/>
    <cellStyle name="Hyperlink" xfId="30677" builtinId="8" hidden="1"/>
    <cellStyle name="Hyperlink" xfId="30679" builtinId="8" hidden="1"/>
    <cellStyle name="Hyperlink" xfId="30681" builtinId="8" hidden="1"/>
    <cellStyle name="Hyperlink" xfId="30683" builtinId="8" hidden="1"/>
    <cellStyle name="Hyperlink" xfId="30685" builtinId="8" hidden="1"/>
    <cellStyle name="Hyperlink" xfId="30687" builtinId="8" hidden="1"/>
    <cellStyle name="Hyperlink" xfId="30689" builtinId="8" hidden="1"/>
    <cellStyle name="Hyperlink" xfId="30691" builtinId="8" hidden="1"/>
    <cellStyle name="Hyperlink" xfId="30693" builtinId="8" hidden="1"/>
    <cellStyle name="Hyperlink" xfId="30695" builtinId="8" hidden="1"/>
    <cellStyle name="Hyperlink" xfId="30697" builtinId="8" hidden="1"/>
    <cellStyle name="Hyperlink" xfId="30699" builtinId="8" hidden="1"/>
    <cellStyle name="Hyperlink" xfId="30701" builtinId="8" hidden="1"/>
    <cellStyle name="Hyperlink" xfId="30703" builtinId="8" hidden="1"/>
    <cellStyle name="Hyperlink" xfId="30705" builtinId="8" hidden="1"/>
    <cellStyle name="Hyperlink" xfId="30707" builtinId="8" hidden="1"/>
    <cellStyle name="Hyperlink" xfId="30709" builtinId="8" hidden="1"/>
    <cellStyle name="Hyperlink" xfId="30711" builtinId="8" hidden="1"/>
    <cellStyle name="Hyperlink" xfId="30713" builtinId="8" hidden="1"/>
    <cellStyle name="Hyperlink" xfId="30715" builtinId="8" hidden="1"/>
    <cellStyle name="Hyperlink" xfId="30717" builtinId="8" hidden="1"/>
    <cellStyle name="Hyperlink" xfId="30719" builtinId="8" hidden="1"/>
    <cellStyle name="Hyperlink" xfId="30721" builtinId="8" hidden="1"/>
    <cellStyle name="Hyperlink" xfId="30723" builtinId="8" hidden="1"/>
    <cellStyle name="Hyperlink" xfId="30725" builtinId="8" hidden="1"/>
    <cellStyle name="Hyperlink" xfId="30727" builtinId="8" hidden="1"/>
    <cellStyle name="Hyperlink" xfId="30729" builtinId="8" hidden="1"/>
    <cellStyle name="Hyperlink" xfId="30731" builtinId="8" hidden="1"/>
    <cellStyle name="Hyperlink" xfId="30733" builtinId="8" hidden="1"/>
    <cellStyle name="Hyperlink" xfId="30735" builtinId="8" hidden="1"/>
    <cellStyle name="Hyperlink" xfId="30737" builtinId="8" hidden="1"/>
    <cellStyle name="Hyperlink" xfId="30739" builtinId="8" hidden="1"/>
    <cellStyle name="Hyperlink" xfId="30741" builtinId="8" hidden="1"/>
    <cellStyle name="Hyperlink" xfId="30743" builtinId="8" hidden="1"/>
    <cellStyle name="Hyperlink" xfId="30745" builtinId="8" hidden="1"/>
    <cellStyle name="Hyperlink" xfId="30747" builtinId="8" hidden="1"/>
    <cellStyle name="Hyperlink" xfId="30749" builtinId="8" hidden="1"/>
    <cellStyle name="Hyperlink" xfId="30751" builtinId="8" hidden="1"/>
    <cellStyle name="Hyperlink" xfId="30753" builtinId="8" hidden="1"/>
    <cellStyle name="Hyperlink" xfId="30755" builtinId="8" hidden="1"/>
    <cellStyle name="Hyperlink" xfId="30757" builtinId="8" hidden="1"/>
    <cellStyle name="Hyperlink" xfId="30759" builtinId="8" hidden="1"/>
    <cellStyle name="Hyperlink" xfId="30761" builtinId="8" hidden="1"/>
    <cellStyle name="Hyperlink" xfId="30763" builtinId="8" hidden="1"/>
    <cellStyle name="Hyperlink" xfId="30765" builtinId="8" hidden="1"/>
    <cellStyle name="Hyperlink" xfId="30767" builtinId="8" hidden="1"/>
    <cellStyle name="Hyperlink" xfId="30769" builtinId="8" hidden="1"/>
    <cellStyle name="Hyperlink" xfId="30771" builtinId="8" hidden="1"/>
    <cellStyle name="Hyperlink" xfId="30773" builtinId="8" hidden="1"/>
    <cellStyle name="Hyperlink" xfId="30775" builtinId="8" hidden="1"/>
    <cellStyle name="Hyperlink" xfId="30777" builtinId="8" hidden="1"/>
    <cellStyle name="Hyperlink" xfId="30779" builtinId="8" hidden="1"/>
    <cellStyle name="Hyperlink" xfId="30781" builtinId="8" hidden="1"/>
    <cellStyle name="Hyperlink" xfId="30783" builtinId="8" hidden="1"/>
    <cellStyle name="Hyperlink" xfId="30785" builtinId="8" hidden="1"/>
    <cellStyle name="Hyperlink" xfId="30787" builtinId="8" hidden="1"/>
    <cellStyle name="Hyperlink" xfId="30789" builtinId="8" hidden="1"/>
    <cellStyle name="Hyperlink" xfId="30791" builtinId="8" hidden="1"/>
    <cellStyle name="Hyperlink" xfId="30793" builtinId="8" hidden="1"/>
    <cellStyle name="Hyperlink" xfId="30795" builtinId="8" hidden="1"/>
    <cellStyle name="Hyperlink" xfId="30797" builtinId="8" hidden="1"/>
    <cellStyle name="Hyperlink" xfId="30799" builtinId="8" hidden="1"/>
    <cellStyle name="Hyperlink" xfId="30801" builtinId="8" hidden="1"/>
    <cellStyle name="Hyperlink" xfId="30803" builtinId="8" hidden="1"/>
    <cellStyle name="Hyperlink" xfId="30805" builtinId="8" hidden="1"/>
    <cellStyle name="Hyperlink" xfId="30807" builtinId="8" hidden="1"/>
    <cellStyle name="Hyperlink" xfId="30809" builtinId="8" hidden="1"/>
    <cellStyle name="Hyperlink" xfId="30811" builtinId="8" hidden="1"/>
    <cellStyle name="Hyperlink" xfId="30813" builtinId="8" hidden="1"/>
    <cellStyle name="Hyperlink" xfId="30815" builtinId="8" hidden="1"/>
    <cellStyle name="Hyperlink" xfId="30817" builtinId="8" hidden="1"/>
    <cellStyle name="Hyperlink" xfId="30819" builtinId="8" hidden="1"/>
    <cellStyle name="Hyperlink" xfId="30821" builtinId="8" hidden="1"/>
    <cellStyle name="Hyperlink" xfId="30823" builtinId="8" hidden="1"/>
    <cellStyle name="Hyperlink" xfId="30825" builtinId="8" hidden="1"/>
    <cellStyle name="Hyperlink" xfId="30827" builtinId="8" hidden="1"/>
    <cellStyle name="Hyperlink" xfId="30829" builtinId="8" hidden="1"/>
    <cellStyle name="Hyperlink" xfId="30831" builtinId="8" hidden="1"/>
    <cellStyle name="Hyperlink" xfId="30833" builtinId="8" hidden="1"/>
    <cellStyle name="Hyperlink" xfId="30835" builtinId="8" hidden="1"/>
    <cellStyle name="Hyperlink" xfId="30837" builtinId="8" hidden="1"/>
    <cellStyle name="Hyperlink" xfId="30839" builtinId="8" hidden="1"/>
    <cellStyle name="Hyperlink" xfId="30841" builtinId="8" hidden="1"/>
    <cellStyle name="Hyperlink" xfId="30843" builtinId="8" hidden="1"/>
    <cellStyle name="Hyperlink" xfId="30845" builtinId="8" hidden="1"/>
    <cellStyle name="Hyperlink" xfId="30847" builtinId="8" hidden="1"/>
    <cellStyle name="Hyperlink" xfId="30849" builtinId="8" hidden="1"/>
    <cellStyle name="Hyperlink" xfId="30851" builtinId="8" hidden="1"/>
    <cellStyle name="Hyperlink" xfId="30853" builtinId="8" hidden="1"/>
    <cellStyle name="Hyperlink" xfId="30855" builtinId="8" hidden="1"/>
    <cellStyle name="Hyperlink" xfId="30857" builtinId="8" hidden="1"/>
    <cellStyle name="Hyperlink" xfId="30859" builtinId="8" hidden="1"/>
    <cellStyle name="Hyperlink" xfId="30861" builtinId="8" hidden="1"/>
    <cellStyle name="Hyperlink" xfId="30863" builtinId="8" hidden="1"/>
    <cellStyle name="Hyperlink" xfId="30865" builtinId="8" hidden="1"/>
    <cellStyle name="Hyperlink" xfId="30867" builtinId="8" hidden="1"/>
    <cellStyle name="Hyperlink" xfId="30869" builtinId="8" hidden="1"/>
    <cellStyle name="Hyperlink" xfId="30871" builtinId="8" hidden="1"/>
    <cellStyle name="Hyperlink" xfId="30873" builtinId="8" hidden="1"/>
    <cellStyle name="Hyperlink" xfId="30875" builtinId="8" hidden="1"/>
    <cellStyle name="Hyperlink" xfId="30877" builtinId="8" hidden="1"/>
    <cellStyle name="Hyperlink" xfId="30879" builtinId="8" hidden="1"/>
    <cellStyle name="Hyperlink" xfId="30881" builtinId="8" hidden="1"/>
    <cellStyle name="Hyperlink" xfId="30883" builtinId="8" hidden="1"/>
    <cellStyle name="Hyperlink" xfId="30885" builtinId="8" hidden="1"/>
    <cellStyle name="Hyperlink" xfId="30887" builtinId="8" hidden="1"/>
    <cellStyle name="Hyperlink" xfId="30889" builtinId="8" hidden="1"/>
    <cellStyle name="Hyperlink" xfId="30891" builtinId="8" hidden="1"/>
    <cellStyle name="Hyperlink" xfId="30893" builtinId="8" hidden="1"/>
    <cellStyle name="Hyperlink" xfId="30895" builtinId="8" hidden="1"/>
    <cellStyle name="Hyperlink" xfId="30897" builtinId="8" hidden="1"/>
    <cellStyle name="Hyperlink" xfId="30899" builtinId="8" hidden="1"/>
    <cellStyle name="Hyperlink" xfId="30901" builtinId="8" hidden="1"/>
    <cellStyle name="Hyperlink" xfId="30903" builtinId="8" hidden="1"/>
    <cellStyle name="Hyperlink" xfId="30905" builtinId="8" hidden="1"/>
    <cellStyle name="Hyperlink" xfId="30907" builtinId="8" hidden="1"/>
    <cellStyle name="Hyperlink" xfId="30909" builtinId="8" hidden="1"/>
    <cellStyle name="Hyperlink" xfId="30911" builtinId="8" hidden="1"/>
    <cellStyle name="Hyperlink" xfId="30913" builtinId="8" hidden="1"/>
    <cellStyle name="Hyperlink" xfId="30915" builtinId="8" hidden="1"/>
    <cellStyle name="Hyperlink" xfId="30917" builtinId="8" hidden="1"/>
    <cellStyle name="Hyperlink" xfId="30919" builtinId="8" hidden="1"/>
    <cellStyle name="Hyperlink" xfId="30921" builtinId="8" hidden="1"/>
    <cellStyle name="Hyperlink" xfId="30923" builtinId="8" hidden="1"/>
    <cellStyle name="Hyperlink" xfId="30925" builtinId="8" hidden="1"/>
    <cellStyle name="Hyperlink" xfId="30927" builtinId="8" hidden="1"/>
    <cellStyle name="Hyperlink" xfId="30929" builtinId="8" hidden="1"/>
    <cellStyle name="Hyperlink" xfId="30931" builtinId="8" hidden="1"/>
    <cellStyle name="Hyperlink" xfId="30933" builtinId="8" hidden="1"/>
    <cellStyle name="Hyperlink" xfId="30935" builtinId="8" hidden="1"/>
    <cellStyle name="Hyperlink" xfId="30937" builtinId="8" hidden="1"/>
    <cellStyle name="Hyperlink" xfId="30939" builtinId="8" hidden="1"/>
    <cellStyle name="Hyperlink" xfId="30941" builtinId="8" hidden="1"/>
    <cellStyle name="Hyperlink" xfId="30943" builtinId="8" hidden="1"/>
    <cellStyle name="Hyperlink" xfId="30945" builtinId="8" hidden="1"/>
    <cellStyle name="Hyperlink" xfId="30947" builtinId="8" hidden="1"/>
    <cellStyle name="Hyperlink" xfId="30949" builtinId="8" hidden="1"/>
    <cellStyle name="Hyperlink" xfId="30951" builtinId="8" hidden="1"/>
    <cellStyle name="Hyperlink" xfId="30953" builtinId="8" hidden="1"/>
    <cellStyle name="Hyperlink" xfId="30955" builtinId="8" hidden="1"/>
    <cellStyle name="Hyperlink" xfId="30957" builtinId="8" hidden="1"/>
    <cellStyle name="Hyperlink" xfId="30959" builtinId="8" hidden="1"/>
    <cellStyle name="Hyperlink" xfId="30961" builtinId="8" hidden="1"/>
    <cellStyle name="Hyperlink" xfId="30963" builtinId="8" hidden="1"/>
    <cellStyle name="Hyperlink" xfId="30965" builtinId="8" hidden="1"/>
    <cellStyle name="Hyperlink" xfId="30967" builtinId="8" hidden="1"/>
    <cellStyle name="Hyperlink" xfId="30969" builtinId="8" hidden="1"/>
    <cellStyle name="Hyperlink" xfId="30971" builtinId="8" hidden="1"/>
    <cellStyle name="Hyperlink" xfId="30973" builtinId="8" hidden="1"/>
    <cellStyle name="Hyperlink" xfId="30975" builtinId="8" hidden="1"/>
    <cellStyle name="Hyperlink" xfId="30977" builtinId="8" hidden="1"/>
    <cellStyle name="Hyperlink" xfId="30979" builtinId="8" hidden="1"/>
    <cellStyle name="Hyperlink" xfId="30981" builtinId="8" hidden="1"/>
    <cellStyle name="Hyperlink" xfId="30983" builtinId="8" hidden="1"/>
    <cellStyle name="Hyperlink" xfId="30985" builtinId="8" hidden="1"/>
    <cellStyle name="Hyperlink" xfId="30987" builtinId="8" hidden="1"/>
    <cellStyle name="Hyperlink" xfId="30989" builtinId="8" hidden="1"/>
    <cellStyle name="Hyperlink" xfId="30991" builtinId="8" hidden="1"/>
    <cellStyle name="Hyperlink" xfId="30993" builtinId="8" hidden="1"/>
    <cellStyle name="Hyperlink" xfId="30995" builtinId="8" hidden="1"/>
    <cellStyle name="Hyperlink" xfId="30997" builtinId="8" hidden="1"/>
    <cellStyle name="Hyperlink" xfId="30999" builtinId="8" hidden="1"/>
    <cellStyle name="Hyperlink" xfId="31001" builtinId="8" hidden="1"/>
    <cellStyle name="Hyperlink" xfId="31003" builtinId="8" hidden="1"/>
    <cellStyle name="Hyperlink" xfId="31005" builtinId="8" hidden="1"/>
    <cellStyle name="Hyperlink" xfId="31007" builtinId="8" hidden="1"/>
    <cellStyle name="Hyperlink" xfId="31009" builtinId="8" hidden="1"/>
    <cellStyle name="Hyperlink" xfId="31011" builtinId="8" hidden="1"/>
    <cellStyle name="Hyperlink" xfId="31013" builtinId="8" hidden="1"/>
    <cellStyle name="Hyperlink" xfId="31015" builtinId="8" hidden="1"/>
    <cellStyle name="Hyperlink" xfId="31017" builtinId="8" hidden="1"/>
    <cellStyle name="Hyperlink" xfId="31019" builtinId="8" hidden="1"/>
    <cellStyle name="Hyperlink" xfId="31021" builtinId="8" hidden="1"/>
    <cellStyle name="Hyperlink" xfId="31023" builtinId="8" hidden="1"/>
    <cellStyle name="Hyperlink" xfId="31025" builtinId="8" hidden="1"/>
    <cellStyle name="Hyperlink" xfId="31027" builtinId="8" hidden="1"/>
    <cellStyle name="Hyperlink" xfId="31029" builtinId="8" hidden="1"/>
    <cellStyle name="Hyperlink" xfId="31031" builtinId="8" hidden="1"/>
    <cellStyle name="Hyperlink" xfId="31033" builtinId="8" hidden="1"/>
    <cellStyle name="Hyperlink" xfId="31035" builtinId="8" hidden="1"/>
    <cellStyle name="Hyperlink" xfId="31037" builtinId="8" hidden="1"/>
    <cellStyle name="Hyperlink" xfId="31039" builtinId="8" hidden="1"/>
    <cellStyle name="Hyperlink" xfId="31041" builtinId="8" hidden="1"/>
    <cellStyle name="Hyperlink" xfId="31043" builtinId="8" hidden="1"/>
    <cellStyle name="Hyperlink" xfId="31045" builtinId="8" hidden="1"/>
    <cellStyle name="Hyperlink" xfId="31047" builtinId="8" hidden="1"/>
    <cellStyle name="Hyperlink" xfId="31049" builtinId="8" hidden="1"/>
    <cellStyle name="Hyperlink" xfId="31051" builtinId="8" hidden="1"/>
    <cellStyle name="Hyperlink" xfId="31053" builtinId="8" hidden="1"/>
    <cellStyle name="Hyperlink" xfId="31055" builtinId="8" hidden="1"/>
    <cellStyle name="Hyperlink" xfId="31057" builtinId="8" hidden="1"/>
    <cellStyle name="Hyperlink" xfId="31059" builtinId="8" hidden="1"/>
    <cellStyle name="Hyperlink" xfId="31061" builtinId="8" hidden="1"/>
    <cellStyle name="Hyperlink" xfId="31063" builtinId="8" hidden="1"/>
    <cellStyle name="Hyperlink" xfId="31065" builtinId="8" hidden="1"/>
    <cellStyle name="Hyperlink" xfId="31067" builtinId="8" hidden="1"/>
    <cellStyle name="Hyperlink" xfId="31069" builtinId="8" hidden="1"/>
    <cellStyle name="Hyperlink" xfId="31071" builtinId="8" hidden="1"/>
    <cellStyle name="Hyperlink" xfId="31073" builtinId="8" hidden="1"/>
    <cellStyle name="Hyperlink" xfId="31075" builtinId="8" hidden="1"/>
    <cellStyle name="Hyperlink" xfId="31077" builtinId="8" hidden="1"/>
    <cellStyle name="Hyperlink" xfId="31079" builtinId="8" hidden="1"/>
    <cellStyle name="Hyperlink" xfId="31081" builtinId="8" hidden="1"/>
    <cellStyle name="Hyperlink" xfId="31083" builtinId="8" hidden="1"/>
    <cellStyle name="Hyperlink" xfId="31085" builtinId="8" hidden="1"/>
    <cellStyle name="Hyperlink" xfId="31087" builtinId="8" hidden="1"/>
    <cellStyle name="Hyperlink" xfId="31089" builtinId="8" hidden="1"/>
    <cellStyle name="Hyperlink" xfId="31091" builtinId="8" hidden="1"/>
    <cellStyle name="Hyperlink" xfId="31093" builtinId="8" hidden="1"/>
    <cellStyle name="Hyperlink" xfId="31095" builtinId="8" hidden="1"/>
    <cellStyle name="Hyperlink" xfId="31097" builtinId="8" hidden="1"/>
    <cellStyle name="Hyperlink" xfId="31099" builtinId="8" hidden="1"/>
    <cellStyle name="Hyperlink" xfId="31101" builtinId="8" hidden="1"/>
    <cellStyle name="Hyperlink" xfId="31103" builtinId="8" hidden="1"/>
    <cellStyle name="Hyperlink" xfId="31105" builtinId="8" hidden="1"/>
    <cellStyle name="Hyperlink" xfId="31107" builtinId="8" hidden="1"/>
    <cellStyle name="Hyperlink" xfId="31109" builtinId="8" hidden="1"/>
    <cellStyle name="Hyperlink" xfId="31111" builtinId="8" hidden="1"/>
    <cellStyle name="Hyperlink" xfId="31113" builtinId="8" hidden="1"/>
    <cellStyle name="Hyperlink" xfId="31115" builtinId="8" hidden="1"/>
    <cellStyle name="Hyperlink" xfId="31117" builtinId="8" hidden="1"/>
    <cellStyle name="Hyperlink" xfId="31119" builtinId="8" hidden="1"/>
    <cellStyle name="Hyperlink" xfId="31121" builtinId="8" hidden="1"/>
    <cellStyle name="Hyperlink" xfId="31123" builtinId="8" hidden="1"/>
    <cellStyle name="Hyperlink" xfId="31125" builtinId="8" hidden="1"/>
    <cellStyle name="Hyperlink" xfId="31127" builtinId="8" hidden="1"/>
    <cellStyle name="Hyperlink" xfId="31129" builtinId="8" hidden="1"/>
    <cellStyle name="Hyperlink" xfId="31131" builtinId="8" hidden="1"/>
    <cellStyle name="Hyperlink" xfId="31133" builtinId="8" hidden="1"/>
    <cellStyle name="Hyperlink" xfId="31135" builtinId="8" hidden="1"/>
    <cellStyle name="Hyperlink" xfId="31137" builtinId="8" hidden="1"/>
    <cellStyle name="Hyperlink" xfId="31139" builtinId="8" hidden="1"/>
    <cellStyle name="Hyperlink" xfId="31141" builtinId="8" hidden="1"/>
    <cellStyle name="Hyperlink" xfId="31143" builtinId="8" hidden="1"/>
    <cellStyle name="Hyperlink" xfId="31145" builtinId="8" hidden="1"/>
    <cellStyle name="Hyperlink" xfId="31147" builtinId="8" hidden="1"/>
    <cellStyle name="Hyperlink" xfId="31149" builtinId="8" hidden="1"/>
    <cellStyle name="Hyperlink" xfId="31151" builtinId="8" hidden="1"/>
    <cellStyle name="Hyperlink" xfId="31153" builtinId="8" hidden="1"/>
    <cellStyle name="Hyperlink" xfId="31155" builtinId="8" hidden="1"/>
    <cellStyle name="Hyperlink" xfId="31157" builtinId="8" hidden="1"/>
    <cellStyle name="Hyperlink" xfId="31159" builtinId="8" hidden="1"/>
    <cellStyle name="Hyperlink" xfId="31161" builtinId="8" hidden="1"/>
    <cellStyle name="Hyperlink" xfId="31163" builtinId="8" hidden="1"/>
    <cellStyle name="Hyperlink" xfId="31165" builtinId="8" hidden="1"/>
    <cellStyle name="Hyperlink" xfId="31167" builtinId="8" hidden="1"/>
    <cellStyle name="Hyperlink" xfId="31169" builtinId="8" hidden="1"/>
    <cellStyle name="Hyperlink" xfId="31171" builtinId="8" hidden="1"/>
    <cellStyle name="Hyperlink" xfId="31173" builtinId="8" hidden="1"/>
    <cellStyle name="Hyperlink" xfId="31175" builtinId="8" hidden="1"/>
    <cellStyle name="Hyperlink" xfId="31177" builtinId="8" hidden="1"/>
    <cellStyle name="Hyperlink" xfId="31179" builtinId="8" hidden="1"/>
    <cellStyle name="Hyperlink" xfId="31181" builtinId="8" hidden="1"/>
    <cellStyle name="Hyperlink" xfId="31183" builtinId="8" hidden="1"/>
    <cellStyle name="Hyperlink" xfId="31185" builtinId="8" hidden="1"/>
    <cellStyle name="Hyperlink" xfId="31187" builtinId="8" hidden="1"/>
    <cellStyle name="Hyperlink" xfId="31189" builtinId="8" hidden="1"/>
    <cellStyle name="Hyperlink" xfId="31191" builtinId="8" hidden="1"/>
    <cellStyle name="Hyperlink" xfId="31193" builtinId="8" hidden="1"/>
    <cellStyle name="Hyperlink" xfId="31195" builtinId="8" hidden="1"/>
    <cellStyle name="Hyperlink" xfId="31197" builtinId="8" hidden="1"/>
    <cellStyle name="Hyperlink" xfId="31199" builtinId="8" hidden="1"/>
    <cellStyle name="Hyperlink" xfId="31201" builtinId="8" hidden="1"/>
    <cellStyle name="Hyperlink" xfId="31203" builtinId="8" hidden="1"/>
    <cellStyle name="Hyperlink" xfId="31205" builtinId="8" hidden="1"/>
    <cellStyle name="Hyperlink" xfId="31207" builtinId="8" hidden="1"/>
    <cellStyle name="Hyperlink" xfId="31209" builtinId="8" hidden="1"/>
    <cellStyle name="Hyperlink" xfId="31211" builtinId="8" hidden="1"/>
    <cellStyle name="Hyperlink" xfId="31213" builtinId="8" hidden="1"/>
    <cellStyle name="Hyperlink" xfId="31215" builtinId="8" hidden="1"/>
    <cellStyle name="Hyperlink" xfId="31217" builtinId="8" hidden="1"/>
    <cellStyle name="Hyperlink" xfId="31219" builtinId="8" hidden="1"/>
    <cellStyle name="Hyperlink" xfId="31221" builtinId="8" hidden="1"/>
    <cellStyle name="Hyperlink" xfId="31223" builtinId="8" hidden="1"/>
    <cellStyle name="Hyperlink" xfId="31225" builtinId="8" hidden="1"/>
    <cellStyle name="Hyperlink" xfId="31227" builtinId="8" hidden="1"/>
    <cellStyle name="Hyperlink" xfId="31229" builtinId="8" hidden="1"/>
    <cellStyle name="Hyperlink" xfId="31231" builtinId="8" hidden="1"/>
    <cellStyle name="Hyperlink" xfId="31233" builtinId="8" hidden="1"/>
    <cellStyle name="Hyperlink" xfId="31235" builtinId="8" hidden="1"/>
    <cellStyle name="Hyperlink" xfId="31237" builtinId="8" hidden="1"/>
    <cellStyle name="Hyperlink" xfId="31239" builtinId="8" hidden="1"/>
    <cellStyle name="Hyperlink" xfId="31241" builtinId="8" hidden="1"/>
    <cellStyle name="Hyperlink" xfId="31243" builtinId="8" hidden="1"/>
    <cellStyle name="Hyperlink" xfId="31245" builtinId="8" hidden="1"/>
    <cellStyle name="Hyperlink" xfId="31247" builtinId="8" hidden="1"/>
    <cellStyle name="Hyperlink" xfId="31249" builtinId="8" hidden="1"/>
    <cellStyle name="Hyperlink" xfId="31251" builtinId="8" hidden="1"/>
    <cellStyle name="Hyperlink" xfId="31253" builtinId="8" hidden="1"/>
    <cellStyle name="Hyperlink" xfId="31255" builtinId="8" hidden="1"/>
    <cellStyle name="Hyperlink" xfId="31257" builtinId="8" hidden="1"/>
    <cellStyle name="Hyperlink" xfId="31259" builtinId="8" hidden="1"/>
    <cellStyle name="Hyperlink" xfId="31261" builtinId="8" hidden="1"/>
    <cellStyle name="Hyperlink" xfId="31263" builtinId="8" hidden="1"/>
    <cellStyle name="Hyperlink" xfId="31459" builtinId="8"/>
    <cellStyle name="Input" xfId="753" builtinId="20"/>
    <cellStyle name="Neutral" xfId="987" builtinId="28"/>
    <cellStyle name="Normal" xfId="0" builtinId="0"/>
  </cellStyles>
  <dxfs count="160"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 patternType="lightUp">
          <fgColor auto="1"/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</dxfs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8.garmin.com/support/download_details.jsp?id=5809" TargetMode="External"/><Relationship Id="rId4" Type="http://schemas.openxmlformats.org/officeDocument/2006/relationships/vmlDrawing" Target="../drawings/vmlDrawing2.vml"/><Relationship Id="rId5" Type="http://schemas.openxmlformats.org/officeDocument/2006/relationships/comments" Target="../comments2.xml"/><Relationship Id="rId1" Type="http://schemas.openxmlformats.org/officeDocument/2006/relationships/hyperlink" Target="mailto:joe@pilotorientedsolutions.com" TargetMode="External"/><Relationship Id="rId2" Type="http://schemas.openxmlformats.org/officeDocument/2006/relationships/hyperlink" Target="http://www8.garmin.com/support/download_details.jsp?id=6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L58"/>
  <sheetViews>
    <sheetView tabSelected="1" workbookViewId="0">
      <selection sqref="A1:X1"/>
    </sheetView>
  </sheetViews>
  <sheetFormatPr baseColWidth="10" defaultColWidth="10.83203125" defaultRowHeight="21" customHeight="1" x14ac:dyDescent="0"/>
  <cols>
    <col min="1" max="1" width="24" style="58" customWidth="1"/>
    <col min="2" max="2" width="10.83203125" style="30"/>
    <col min="3" max="3" width="9.5" style="54" bestFit="1" customWidth="1"/>
    <col min="4" max="4" width="3.83203125" style="54" customWidth="1"/>
    <col min="5" max="5" width="10.83203125" style="46" customWidth="1"/>
    <col min="6" max="6" width="13.6640625" style="46" customWidth="1"/>
    <col min="7" max="7" width="3.83203125" style="46" customWidth="1"/>
    <col min="8" max="8" width="26" style="58" customWidth="1"/>
    <col min="9" max="9" width="12.1640625" style="30" customWidth="1"/>
    <col min="10" max="10" width="7.1640625" style="30" customWidth="1"/>
    <col min="11" max="11" width="5.83203125" style="30" customWidth="1"/>
    <col min="12" max="12" width="4.33203125" style="30" customWidth="1"/>
    <col min="13" max="13" width="5.6640625" style="30" customWidth="1"/>
    <col min="14" max="14" width="12.83203125" style="30" customWidth="1"/>
    <col min="15" max="15" width="10.33203125" style="58" customWidth="1"/>
    <col min="16" max="16" width="7" style="58" customWidth="1"/>
    <col min="17" max="17" width="5.33203125" style="58" customWidth="1"/>
    <col min="18" max="18" width="10.5" style="30" customWidth="1"/>
    <col min="19" max="19" width="3.6640625" style="30" customWidth="1"/>
    <col min="20" max="20" width="26.83203125" style="34" customWidth="1"/>
    <col min="21" max="21" width="7.6640625" style="35" customWidth="1"/>
    <col min="22" max="22" width="14.1640625" style="35" customWidth="1"/>
    <col min="23" max="23" width="15.6640625" style="35" customWidth="1"/>
    <col min="24" max="25" width="14.33203125" style="35" customWidth="1"/>
    <col min="26" max="26" width="10.83203125" style="30" customWidth="1"/>
    <col min="27" max="30" width="13.83203125" style="35" customWidth="1"/>
    <col min="31" max="31" width="3.6640625" style="35" customWidth="1"/>
    <col min="32" max="33" width="10.83203125" style="35" customWidth="1"/>
    <col min="34" max="34" width="13.83203125" style="35" customWidth="1"/>
    <col min="35" max="35" width="13.6640625" style="35" customWidth="1"/>
    <col min="36" max="36" width="13.83203125" style="35" customWidth="1"/>
    <col min="37" max="37" width="13.6640625" style="35" customWidth="1"/>
    <col min="38" max="38" width="4.1640625" style="30" customWidth="1"/>
    <col min="39" max="16384" width="10.83203125" style="30"/>
  </cols>
  <sheetData>
    <row r="1" spans="1:38" s="266" customFormat="1" ht="29">
      <c r="A1" s="296" t="s">
        <v>4518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63"/>
      <c r="Z1" s="264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304"/>
    </row>
    <row r="2" spans="1:38" s="132" customFormat="1" ht="21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56" t="str">
        <f>Languages!A168</f>
        <v>Language</v>
      </c>
      <c r="M2" s="311" t="s">
        <v>3915</v>
      </c>
      <c r="N2" s="31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28"/>
      <c r="Z2" s="71"/>
      <c r="AA2" s="72"/>
      <c r="AB2" s="72"/>
      <c r="AC2" s="72"/>
      <c r="AD2" s="72"/>
      <c r="AE2" s="72"/>
      <c r="AF2" s="70"/>
      <c r="AG2" s="70"/>
      <c r="AH2" s="70"/>
      <c r="AI2" s="70"/>
      <c r="AJ2" s="70"/>
      <c r="AK2" s="70"/>
      <c r="AL2" s="305"/>
    </row>
    <row r="3" spans="1:38" s="29" customFormat="1" ht="21" customHeight="1" thickBot="1">
      <c r="A3" s="69"/>
      <c r="B3" s="171" t="str">
        <f>Languages!A353</f>
        <v>User</v>
      </c>
      <c r="C3" s="38"/>
      <c r="D3" s="69"/>
      <c r="E3" s="38"/>
      <c r="F3" s="171" t="str">
        <f>Languages!A221</f>
        <v>Menu</v>
      </c>
      <c r="G3" s="120"/>
      <c r="H3" s="59"/>
      <c r="I3" s="120" t="str">
        <f>Languages!A330&amp;" "&amp;Languages!A318</f>
        <v>Time Settings</v>
      </c>
      <c r="J3" s="120"/>
      <c r="K3" s="155"/>
      <c r="L3" s="90"/>
      <c r="M3" s="41"/>
      <c r="N3" s="41"/>
      <c r="O3" s="59"/>
      <c r="P3" s="172" t="str">
        <f>"GPS/"&amp;Languages!A346&amp;" "&amp;Languages!A318</f>
        <v>GPS/Track Settings</v>
      </c>
      <c r="Q3" s="172"/>
      <c r="R3" s="172"/>
      <c r="S3" s="41"/>
      <c r="T3" s="90" t="str">
        <f>Languages!A235</f>
        <v>Alerts</v>
      </c>
      <c r="U3" s="45"/>
      <c r="V3" s="45" t="str">
        <f>Languages!A271</f>
        <v>Notification</v>
      </c>
      <c r="W3" s="45" t="str">
        <f>Languages!A306</f>
        <v>Setting</v>
      </c>
      <c r="X3" s="45" t="str">
        <f>Languages!A352</f>
        <v>Units</v>
      </c>
      <c r="Y3" s="45"/>
      <c r="Z3" s="73" t="str">
        <f>Languages!A70</f>
        <v>Data Pages</v>
      </c>
      <c r="AA3" s="74" t="str">
        <f>Languages!A302</f>
        <v>Type</v>
      </c>
      <c r="AB3" s="74" t="str">
        <f>Languages!A18&amp;" 1"</f>
        <v>Field 1</v>
      </c>
      <c r="AC3" s="74" t="str">
        <f>Languages!A18&amp;" 2"</f>
        <v>Field 2</v>
      </c>
      <c r="AD3" s="74" t="str">
        <f>Languages!A18&amp;" 3"</f>
        <v>Field 3</v>
      </c>
      <c r="AE3" s="74"/>
      <c r="AF3" s="70"/>
      <c r="AG3" s="70"/>
      <c r="AH3" s="70"/>
      <c r="AI3" s="70"/>
      <c r="AJ3" s="70"/>
      <c r="AK3" s="70"/>
      <c r="AL3" s="305"/>
    </row>
    <row r="4" spans="1:38" s="29" customFormat="1" ht="21" customHeight="1" thickTop="1" thickBot="1">
      <c r="A4" s="56" t="str">
        <f>Languages!A17</f>
        <v>Age</v>
      </c>
      <c r="B4" s="270">
        <v>36</v>
      </c>
      <c r="C4" s="119"/>
      <c r="D4" s="53"/>
      <c r="E4" s="59">
        <v>2</v>
      </c>
      <c r="F4" s="170" t="s">
        <v>106</v>
      </c>
      <c r="G4" s="36"/>
      <c r="H4" s="56" t="str">
        <f>Languages!A333</f>
        <v>Time Format</v>
      </c>
      <c r="I4" s="300" t="s">
        <v>137</v>
      </c>
      <c r="J4" s="301"/>
      <c r="K4" s="302"/>
      <c r="L4" s="41"/>
      <c r="M4" s="41"/>
      <c r="N4" s="41"/>
      <c r="O4" s="56" t="str">
        <f>"GPS/"&amp;Languages!A296</f>
        <v>GPS/Record Method</v>
      </c>
      <c r="P4" s="300" t="s">
        <v>360</v>
      </c>
      <c r="Q4" s="301"/>
      <c r="R4" s="302"/>
      <c r="S4" s="41"/>
      <c r="T4" s="56" t="str">
        <f>Languages!A80&amp;" "&amp;Languages!A162</f>
        <v>Distance Interval</v>
      </c>
      <c r="U4" s="214" t="s">
        <v>96</v>
      </c>
      <c r="V4" s="170" t="s">
        <v>604</v>
      </c>
      <c r="W4" s="271">
        <v>100</v>
      </c>
      <c r="X4" s="214" t="s">
        <v>873</v>
      </c>
      <c r="Y4" s="36"/>
      <c r="Z4" s="77">
        <v>1</v>
      </c>
      <c r="AA4" s="214" t="s">
        <v>103</v>
      </c>
      <c r="AB4" s="214" t="s">
        <v>242</v>
      </c>
      <c r="AC4" s="214" t="s">
        <v>3917</v>
      </c>
      <c r="AD4" s="214" t="s">
        <v>243</v>
      </c>
      <c r="AE4" s="72"/>
      <c r="AF4" s="70"/>
      <c r="AG4" s="313" t="s">
        <v>4517</v>
      </c>
      <c r="AH4" s="314"/>
      <c r="AI4" s="314"/>
      <c r="AJ4" s="315"/>
      <c r="AK4" s="70"/>
      <c r="AL4" s="305"/>
    </row>
    <row r="5" spans="1:38" s="29" customFormat="1" ht="21" customHeight="1" thickBot="1">
      <c r="A5" s="56" t="str">
        <f>Languages!A143</f>
        <v>Height</v>
      </c>
      <c r="B5" s="269">
        <v>68</v>
      </c>
      <c r="C5" s="214" t="s">
        <v>633</v>
      </c>
      <c r="D5" s="53"/>
      <c r="E5" s="59">
        <v>3</v>
      </c>
      <c r="F5" s="170" t="s">
        <v>113</v>
      </c>
      <c r="G5" s="36"/>
      <c r="H5" s="56" t="str">
        <f>Languages!A72</f>
        <v>Daylight Savings Time</v>
      </c>
      <c r="I5" s="300" t="s">
        <v>364</v>
      </c>
      <c r="J5" s="301"/>
      <c r="K5" s="302"/>
      <c r="L5" s="41"/>
      <c r="M5" s="41"/>
      <c r="N5" s="41"/>
      <c r="O5" s="56" t="str">
        <f>Languages!A30&amp;" "&amp;Languages!A162</f>
        <v>Auto Interval</v>
      </c>
      <c r="P5" s="300" t="s">
        <v>127</v>
      </c>
      <c r="Q5" s="301"/>
      <c r="R5" s="302"/>
      <c r="S5" s="41"/>
      <c r="T5" s="56" t="str">
        <f>Languages!A84</f>
        <v>Distance From Destination</v>
      </c>
      <c r="U5" s="214" t="s">
        <v>96</v>
      </c>
      <c r="V5" s="170" t="s">
        <v>604</v>
      </c>
      <c r="W5" s="271">
        <v>0.5</v>
      </c>
      <c r="X5" s="170" t="s">
        <v>926</v>
      </c>
      <c r="Y5" s="36"/>
      <c r="Z5" s="77">
        <v>2</v>
      </c>
      <c r="AA5" s="214" t="s">
        <v>320</v>
      </c>
      <c r="AB5" s="214" t="s">
        <v>242</v>
      </c>
      <c r="AC5" s="214"/>
      <c r="AD5" s="214" t="s">
        <v>3917</v>
      </c>
      <c r="AE5" s="72"/>
      <c r="AF5" s="70"/>
      <c r="AG5" s="316"/>
      <c r="AH5" s="317"/>
      <c r="AI5" s="317"/>
      <c r="AJ5" s="318"/>
      <c r="AK5" s="70"/>
      <c r="AL5" s="305"/>
    </row>
    <row r="6" spans="1:38" s="29" customFormat="1" ht="21" customHeight="1" thickBot="1">
      <c r="A6" s="94" t="str">
        <f>Languages!A363</f>
        <v>Weight</v>
      </c>
      <c r="B6" s="269">
        <v>180</v>
      </c>
      <c r="C6" s="213" t="s">
        <v>4000</v>
      </c>
      <c r="D6" s="53"/>
      <c r="E6" s="59">
        <v>4</v>
      </c>
      <c r="F6" s="170" t="s">
        <v>108</v>
      </c>
      <c r="G6" s="36"/>
      <c r="H6" s="56" t="str">
        <f>Languages!A337</f>
        <v>Time Zone</v>
      </c>
      <c r="I6" s="300" t="s">
        <v>4390</v>
      </c>
      <c r="J6" s="301"/>
      <c r="K6" s="302"/>
      <c r="L6" s="41"/>
      <c r="M6" s="41"/>
      <c r="N6" s="41"/>
      <c r="O6" s="56" t="str">
        <f>Languages!A80&amp;" "&amp;Languages!A162</f>
        <v>Distance Interval</v>
      </c>
      <c r="P6" s="325">
        <v>100</v>
      </c>
      <c r="Q6" s="326"/>
      <c r="R6" s="170" t="s">
        <v>873</v>
      </c>
      <c r="S6" s="145"/>
      <c r="T6" s="56" t="str">
        <f>Languages!A80&amp;" "&amp;Languages!A278</f>
        <v>Distance Off Course</v>
      </c>
      <c r="U6" s="214" t="s">
        <v>96</v>
      </c>
      <c r="V6" s="170" t="s">
        <v>604</v>
      </c>
      <c r="W6" s="271">
        <v>0.25</v>
      </c>
      <c r="X6" s="170" t="s">
        <v>926</v>
      </c>
      <c r="Y6" s="36"/>
      <c r="Z6" s="77">
        <v>3</v>
      </c>
      <c r="AA6" s="214" t="s">
        <v>321</v>
      </c>
      <c r="AB6" s="214" t="s">
        <v>242</v>
      </c>
      <c r="AC6" s="214" t="s">
        <v>3917</v>
      </c>
      <c r="AD6" s="214" t="s">
        <v>243</v>
      </c>
      <c r="AE6" s="72"/>
      <c r="AF6" s="70"/>
      <c r="AG6" s="316"/>
      <c r="AH6" s="317"/>
      <c r="AI6" s="317"/>
      <c r="AJ6" s="318"/>
      <c r="AK6" s="70"/>
      <c r="AL6" s="305"/>
    </row>
    <row r="7" spans="1:38" s="29" customFormat="1" ht="21" customHeight="1" thickBot="1">
      <c r="A7" s="56" t="str">
        <f>Languages!A128</f>
        <v>Gender</v>
      </c>
      <c r="B7" s="170" t="s">
        <v>208</v>
      </c>
      <c r="C7" s="53"/>
      <c r="D7" s="53"/>
      <c r="E7" s="59">
        <v>5</v>
      </c>
      <c r="F7" s="170" t="s">
        <v>4197</v>
      </c>
      <c r="G7" s="36"/>
      <c r="H7" s="56" t="str">
        <f>Languages!A335&amp;" "&amp;Languages!A186</f>
        <v>Time Page Layout</v>
      </c>
      <c r="I7" s="292" t="s">
        <v>869</v>
      </c>
      <c r="J7" s="303"/>
      <c r="K7" s="293"/>
      <c r="L7" s="41"/>
      <c r="M7" s="41"/>
      <c r="N7" s="41"/>
      <c r="O7" s="56" t="str">
        <f>Languages!A330&amp;" "&amp;Languages!A162</f>
        <v>Time Interval</v>
      </c>
      <c r="P7" s="298">
        <v>60</v>
      </c>
      <c r="Q7" s="299"/>
      <c r="R7" s="55" t="str">
        <f>Languages!A301</f>
        <v>sec</v>
      </c>
      <c r="S7" s="41"/>
      <c r="T7" s="56" t="str">
        <f>Languages!A392</f>
        <v>Minimum Speed</v>
      </c>
      <c r="U7" s="214" t="s">
        <v>96</v>
      </c>
      <c r="V7" s="170" t="s">
        <v>604</v>
      </c>
      <c r="W7" s="271">
        <v>100</v>
      </c>
      <c r="X7" s="170" t="s">
        <v>928</v>
      </c>
      <c r="Y7" s="36"/>
      <c r="Z7" s="77">
        <v>4</v>
      </c>
      <c r="AA7" s="214" t="s">
        <v>151</v>
      </c>
      <c r="AB7" s="214" t="s">
        <v>245</v>
      </c>
      <c r="AC7" s="214" t="s">
        <v>4521</v>
      </c>
      <c r="AD7" s="214" t="s">
        <v>246</v>
      </c>
      <c r="AE7" s="72"/>
      <c r="AF7" s="70"/>
      <c r="AG7" s="316"/>
      <c r="AH7" s="317"/>
      <c r="AI7" s="317"/>
      <c r="AJ7" s="318"/>
      <c r="AK7" s="70"/>
      <c r="AL7" s="305"/>
    </row>
    <row r="8" spans="1:38" s="29" customFormat="1" ht="21" customHeight="1" thickBot="1">
      <c r="A8" s="56" t="str">
        <f>Languages!A192</f>
        <v>Lifetime Athlete</v>
      </c>
      <c r="B8" s="170" t="s">
        <v>221</v>
      </c>
      <c r="C8" s="53"/>
      <c r="D8" s="53"/>
      <c r="E8" s="59">
        <v>6</v>
      </c>
      <c r="F8" s="170" t="s">
        <v>107</v>
      </c>
      <c r="G8" s="36"/>
      <c r="H8" s="56" t="str">
        <f>Languages!A300</f>
        <v>Seconds Style</v>
      </c>
      <c r="I8" s="292" t="s">
        <v>1018</v>
      </c>
      <c r="J8" s="303"/>
      <c r="K8" s="293"/>
      <c r="L8" s="41"/>
      <c r="M8" s="41"/>
      <c r="N8" s="41"/>
      <c r="O8" s="56" t="str">
        <f>"UltraTrac "&amp;Languages!A162</f>
        <v>UltraTrac Interval</v>
      </c>
      <c r="P8" s="327">
        <v>60</v>
      </c>
      <c r="Q8" s="328"/>
      <c r="R8" s="55" t="str">
        <f>Languages!A301</f>
        <v>sec</v>
      </c>
      <c r="S8" s="41"/>
      <c r="T8" s="56" t="str">
        <f>Languages!A214&amp;" "&amp;Languages!A311</f>
        <v>Maximum Speed</v>
      </c>
      <c r="U8" s="214" t="s">
        <v>96</v>
      </c>
      <c r="V8" s="170" t="s">
        <v>604</v>
      </c>
      <c r="W8" s="271">
        <v>250</v>
      </c>
      <c r="X8" s="170" t="s">
        <v>928</v>
      </c>
      <c r="Y8" s="36"/>
      <c r="Z8" s="77">
        <v>5</v>
      </c>
      <c r="AA8" s="214" t="s">
        <v>4456</v>
      </c>
      <c r="AB8" s="214" t="s">
        <v>247</v>
      </c>
      <c r="AC8" s="214" t="s">
        <v>3923</v>
      </c>
      <c r="AD8" s="214" t="s">
        <v>248</v>
      </c>
      <c r="AE8" s="72"/>
      <c r="AF8" s="70"/>
      <c r="AG8" s="316"/>
      <c r="AH8" s="317"/>
      <c r="AI8" s="317"/>
      <c r="AJ8" s="318"/>
      <c r="AK8" s="70"/>
      <c r="AL8" s="305"/>
    </row>
    <row r="9" spans="1:38" s="29" customFormat="1" ht="21" customHeight="1" thickBot="1">
      <c r="A9" s="55"/>
      <c r="B9" s="36"/>
      <c r="C9" s="53"/>
      <c r="D9" s="53"/>
      <c r="E9" s="59">
        <v>7</v>
      </c>
      <c r="F9" s="170" t="s">
        <v>117</v>
      </c>
      <c r="G9" s="36"/>
      <c r="H9" s="56" t="str">
        <f>Languages!A335&amp;" "&amp;Languages!A15&amp;" ("&amp;Languages!A345&amp;"/"&amp;Languages!A56&amp;")"</f>
        <v>Time Page Data (Top/Bottom)</v>
      </c>
      <c r="I9" s="292" t="s">
        <v>4445</v>
      </c>
      <c r="J9" s="303"/>
      <c r="K9" s="293"/>
      <c r="L9" s="41"/>
      <c r="M9" s="41"/>
      <c r="N9" s="41"/>
      <c r="O9" s="56" t="str">
        <f>Languages!A36</f>
        <v>Auto Start</v>
      </c>
      <c r="P9" s="292" t="s">
        <v>96</v>
      </c>
      <c r="Q9" s="303"/>
      <c r="R9" s="293"/>
      <c r="S9" s="41"/>
      <c r="T9" s="56" t="str">
        <f>Languages!A334</f>
        <v>Time Interval</v>
      </c>
      <c r="U9" s="214" t="s">
        <v>96</v>
      </c>
      <c r="V9" s="170" t="s">
        <v>326</v>
      </c>
      <c r="W9" s="272">
        <v>3.472222222222222E-3</v>
      </c>
      <c r="X9" s="62" t="s">
        <v>997</v>
      </c>
      <c r="Y9" s="62"/>
      <c r="Z9" s="77">
        <v>6</v>
      </c>
      <c r="AA9" s="214" t="s">
        <v>935</v>
      </c>
      <c r="AB9" s="214" t="s">
        <v>249</v>
      </c>
      <c r="AC9" s="214" t="s">
        <v>250</v>
      </c>
      <c r="AD9" s="214" t="s">
        <v>251</v>
      </c>
      <c r="AE9" s="72"/>
      <c r="AF9" s="70"/>
      <c r="AG9" s="316"/>
      <c r="AH9" s="317"/>
      <c r="AI9" s="317"/>
      <c r="AJ9" s="318"/>
      <c r="AK9" s="70"/>
      <c r="AL9" s="305"/>
    </row>
    <row r="10" spans="1:38" s="29" customFormat="1" ht="21" customHeight="1" thickBot="1">
      <c r="A10" s="68"/>
      <c r="B10" s="171" t="str">
        <f>Languages!A141</f>
        <v>Heart Rate</v>
      </c>
      <c r="C10" s="69"/>
      <c r="D10" s="69"/>
      <c r="E10" s="59">
        <v>8</v>
      </c>
      <c r="F10" s="170" t="s">
        <v>112</v>
      </c>
      <c r="G10" s="36"/>
      <c r="H10" s="56" t="str">
        <f>Languages!A335&amp;" "&amp;Languages!A161</f>
        <v>Time Page Icons</v>
      </c>
      <c r="I10" s="292" t="s">
        <v>359</v>
      </c>
      <c r="J10" s="303"/>
      <c r="K10" s="293"/>
      <c r="L10" s="41"/>
      <c r="M10" s="41"/>
      <c r="N10" s="41"/>
      <c r="O10" s="56" t="str">
        <f>Languages!A121&amp;" "&amp;Languages!A33</f>
        <v>Fitness Auto Lap</v>
      </c>
      <c r="P10" s="292" t="s">
        <v>96</v>
      </c>
      <c r="Q10" s="303"/>
      <c r="R10" s="293"/>
      <c r="S10" s="41"/>
      <c r="T10" s="56" t="str">
        <f>Languages!A336</f>
        <v>Time To Sunset</v>
      </c>
      <c r="U10" s="214" t="s">
        <v>96</v>
      </c>
      <c r="V10" s="170" t="s">
        <v>326</v>
      </c>
      <c r="W10" s="272">
        <v>2.0833333333333332E-2</v>
      </c>
      <c r="X10" s="62" t="s">
        <v>997</v>
      </c>
      <c r="Y10" s="62"/>
      <c r="Z10" s="77">
        <v>7</v>
      </c>
      <c r="AA10" s="214" t="s">
        <v>932</v>
      </c>
      <c r="AB10" s="214" t="s">
        <v>242</v>
      </c>
      <c r="AC10" s="214" t="s">
        <v>4482</v>
      </c>
      <c r="AD10" s="214" t="s">
        <v>268</v>
      </c>
      <c r="AE10" s="72"/>
      <c r="AF10" s="70"/>
      <c r="AG10" s="316"/>
      <c r="AH10" s="317"/>
      <c r="AI10" s="317"/>
      <c r="AJ10" s="318"/>
      <c r="AK10" s="70"/>
      <c r="AL10" s="305"/>
    </row>
    <row r="11" spans="1:38" s="29" customFormat="1" ht="21" customHeight="1" thickBot="1">
      <c r="A11" s="56" t="str">
        <f>Languages!A369&amp;" 1"</f>
        <v>Zone 1</v>
      </c>
      <c r="B11" s="268">
        <f>(220-B$4)*0.5</f>
        <v>92</v>
      </c>
      <c r="C11" s="55" t="s">
        <v>959</v>
      </c>
      <c r="D11" s="53"/>
      <c r="E11" s="59">
        <v>9</v>
      </c>
      <c r="F11" s="170" t="s">
        <v>118</v>
      </c>
      <c r="G11" s="36"/>
      <c r="H11" s="59"/>
      <c r="I11" s="41"/>
      <c r="J11" s="41"/>
      <c r="K11" s="41"/>
      <c r="L11" s="41"/>
      <c r="M11" s="41"/>
      <c r="N11" s="41"/>
      <c r="O11" s="56" t="str">
        <f>Languages!A121&amp;" "&amp;Languages!A33&amp;" "&amp;Languages!A80</f>
        <v>Fitness Auto Lap Distance</v>
      </c>
      <c r="P11" s="325">
        <v>100</v>
      </c>
      <c r="Q11" s="326"/>
      <c r="R11" s="170" t="s">
        <v>873</v>
      </c>
      <c r="S11" s="41"/>
      <c r="T11" s="56" t="str">
        <f>Languages!A332</f>
        <v>Time to ETA</v>
      </c>
      <c r="U11" s="214" t="s">
        <v>96</v>
      </c>
      <c r="V11" s="170" t="s">
        <v>604</v>
      </c>
      <c r="W11" s="272">
        <v>6.9444444444444441E-3</v>
      </c>
      <c r="X11" s="62" t="s">
        <v>997</v>
      </c>
      <c r="Y11" s="62"/>
      <c r="Z11" s="77">
        <v>8</v>
      </c>
      <c r="AA11" s="214" t="s">
        <v>1130</v>
      </c>
      <c r="AB11" s="214" t="s">
        <v>255</v>
      </c>
      <c r="AC11" s="214" t="s">
        <v>256</v>
      </c>
      <c r="AD11" s="214" t="s">
        <v>257</v>
      </c>
      <c r="AE11" s="72"/>
      <c r="AF11" s="70"/>
      <c r="AG11" s="316"/>
      <c r="AH11" s="317"/>
      <c r="AI11" s="317"/>
      <c r="AJ11" s="318"/>
      <c r="AK11" s="70"/>
      <c r="AL11" s="305"/>
    </row>
    <row r="12" spans="1:38" s="29" customFormat="1" ht="21" customHeight="1" thickBot="1">
      <c r="A12" s="56" t="str">
        <f>Languages!A369&amp;" 2"</f>
        <v>Zone 2</v>
      </c>
      <c r="B12" s="268">
        <f>(220-B$4)*0.6</f>
        <v>110.39999999999999</v>
      </c>
      <c r="C12" s="55" t="s">
        <v>959</v>
      </c>
      <c r="D12" s="53"/>
      <c r="E12" s="59">
        <v>10</v>
      </c>
      <c r="F12" s="170" t="s">
        <v>4441</v>
      </c>
      <c r="G12" s="36"/>
      <c r="H12" s="57"/>
      <c r="I12" s="171" t="str">
        <f>Languages!A352</f>
        <v>Units</v>
      </c>
      <c r="J12" s="38"/>
      <c r="K12" s="38"/>
      <c r="L12" s="38"/>
      <c r="M12" s="41"/>
      <c r="N12" s="41"/>
      <c r="O12" s="56" t="str">
        <f>Languages!A34</f>
        <v>Auto Pause</v>
      </c>
      <c r="P12" s="300" t="s">
        <v>96</v>
      </c>
      <c r="Q12" s="301"/>
      <c r="R12" s="302"/>
      <c r="S12" s="41"/>
      <c r="T12" s="56" t="str">
        <f>Languages!A88</f>
        <v>Minimum Elevation</v>
      </c>
      <c r="U12" s="214" t="s">
        <v>96</v>
      </c>
      <c r="V12" s="170" t="s">
        <v>604</v>
      </c>
      <c r="W12" s="271">
        <v>10000</v>
      </c>
      <c r="X12" s="170" t="s">
        <v>573</v>
      </c>
      <c r="Y12" s="36"/>
      <c r="Z12" s="77">
        <v>9</v>
      </c>
      <c r="AA12" s="214" t="s">
        <v>323</v>
      </c>
      <c r="AB12" s="214" t="s">
        <v>258</v>
      </c>
      <c r="AC12" s="214" t="s">
        <v>936</v>
      </c>
      <c r="AD12" s="214" t="s">
        <v>259</v>
      </c>
      <c r="AE12" s="72"/>
      <c r="AF12" s="70"/>
      <c r="AG12" s="316"/>
      <c r="AH12" s="317"/>
      <c r="AI12" s="317"/>
      <c r="AJ12" s="318"/>
      <c r="AK12" s="70"/>
      <c r="AL12" s="305"/>
    </row>
    <row r="13" spans="1:38" s="29" customFormat="1" ht="21" customHeight="1" thickBot="1">
      <c r="A13" s="56" t="str">
        <f>Languages!A369&amp;" 3"</f>
        <v>Zone 3</v>
      </c>
      <c r="B13" s="268">
        <f>(220-B$4)*0.7</f>
        <v>128.79999999999998</v>
      </c>
      <c r="C13" s="55" t="s">
        <v>959</v>
      </c>
      <c r="D13" s="53"/>
      <c r="E13" s="59">
        <v>11</v>
      </c>
      <c r="F13" s="170" t="s">
        <v>121</v>
      </c>
      <c r="G13" s="36"/>
      <c r="H13" s="56" t="str">
        <f>Languages!A80</f>
        <v>Distance</v>
      </c>
      <c r="I13" s="300" t="s">
        <v>419</v>
      </c>
      <c r="J13" s="302"/>
      <c r="K13" s="38"/>
      <c r="L13" s="38"/>
      <c r="M13" s="41"/>
      <c r="N13" s="41"/>
      <c r="O13" s="56" t="str">
        <f>Languages!A35</f>
        <v>Auto Save</v>
      </c>
      <c r="P13" s="300" t="s">
        <v>96</v>
      </c>
      <c r="Q13" s="301"/>
      <c r="R13" s="302"/>
      <c r="S13" s="41"/>
      <c r="T13" s="56" t="str">
        <f>Languages!A87</f>
        <v>Maximum Elevation</v>
      </c>
      <c r="U13" s="214" t="s">
        <v>96</v>
      </c>
      <c r="V13" s="170" t="s">
        <v>604</v>
      </c>
      <c r="W13" s="271">
        <v>36000</v>
      </c>
      <c r="X13" s="170" t="s">
        <v>573</v>
      </c>
      <c r="Y13" s="36"/>
      <c r="Z13" s="77">
        <v>10</v>
      </c>
      <c r="AA13" s="214" t="s">
        <v>1130</v>
      </c>
      <c r="AB13" s="214" t="s">
        <v>260</v>
      </c>
      <c r="AC13" s="214" t="s">
        <v>261</v>
      </c>
      <c r="AD13" s="214" t="s">
        <v>262</v>
      </c>
      <c r="AE13" s="72"/>
      <c r="AF13" s="70"/>
      <c r="AG13" s="316"/>
      <c r="AH13" s="317"/>
      <c r="AI13" s="317"/>
      <c r="AJ13" s="318"/>
      <c r="AK13" s="70"/>
      <c r="AL13" s="305"/>
    </row>
    <row r="14" spans="1:38" s="29" customFormat="1" ht="21" customHeight="1" thickBot="1">
      <c r="A14" s="56" t="str">
        <f>Languages!A369&amp;" 4"</f>
        <v>Zone 4</v>
      </c>
      <c r="B14" s="268">
        <f>(220-B$4)*0.8</f>
        <v>147.20000000000002</v>
      </c>
      <c r="C14" s="55" t="s">
        <v>959</v>
      </c>
      <c r="D14" s="53"/>
      <c r="E14" s="59">
        <v>12</v>
      </c>
      <c r="F14" s="170" t="s">
        <v>569</v>
      </c>
      <c r="G14" s="36"/>
      <c r="H14" s="56" t="str">
        <f>Languages!A90</f>
        <v>Elevation</v>
      </c>
      <c r="I14" s="300" t="s">
        <v>573</v>
      </c>
      <c r="J14" s="302"/>
      <c r="K14" s="38"/>
      <c r="L14" s="38"/>
      <c r="M14" s="41"/>
      <c r="N14" s="41"/>
      <c r="O14" s="56" t="str">
        <f>Languages!A95</f>
        <v>Fitness Activity</v>
      </c>
      <c r="P14" s="292" t="s">
        <v>570</v>
      </c>
      <c r="Q14" s="303"/>
      <c r="R14" s="293"/>
      <c r="S14" s="41"/>
      <c r="T14" s="56" t="str">
        <f>Languages!A85</f>
        <v>Ascent Elevation</v>
      </c>
      <c r="U14" s="214" t="s">
        <v>96</v>
      </c>
      <c r="V14" s="170" t="s">
        <v>604</v>
      </c>
      <c r="W14" s="271">
        <v>18000</v>
      </c>
      <c r="X14" s="170" t="s">
        <v>573</v>
      </c>
      <c r="Y14" s="36"/>
      <c r="Z14" s="77">
        <v>11</v>
      </c>
      <c r="AA14" s="214" t="s">
        <v>932</v>
      </c>
      <c r="AB14" s="214" t="s">
        <v>251</v>
      </c>
      <c r="AC14" s="214" t="s">
        <v>273</v>
      </c>
      <c r="AD14" s="214" t="s">
        <v>252</v>
      </c>
      <c r="AE14" s="72"/>
      <c r="AF14" s="70"/>
      <c r="AG14" s="316"/>
      <c r="AH14" s="317"/>
      <c r="AI14" s="317"/>
      <c r="AJ14" s="318"/>
      <c r="AK14" s="70"/>
      <c r="AL14" s="305"/>
    </row>
    <row r="15" spans="1:38" s="29" customFormat="1" ht="21" customHeight="1" thickBot="1">
      <c r="A15" s="56" t="str">
        <f>Languages!A369&amp;" 5"</f>
        <v>Zone 5</v>
      </c>
      <c r="B15" s="268">
        <f>(220-B$4)*0.9</f>
        <v>165.6</v>
      </c>
      <c r="C15" s="55" t="s">
        <v>959</v>
      </c>
      <c r="D15" s="53"/>
      <c r="E15" s="59">
        <v>13</v>
      </c>
      <c r="F15" s="170" t="s">
        <v>106</v>
      </c>
      <c r="G15" s="36"/>
      <c r="H15" s="56" t="str">
        <f>Languages!A356</f>
        <v>Vertical Speed</v>
      </c>
      <c r="I15" s="300" t="s">
        <v>430</v>
      </c>
      <c r="J15" s="302"/>
      <c r="K15" s="38"/>
      <c r="L15" s="38"/>
      <c r="M15" s="41"/>
      <c r="N15" s="41"/>
      <c r="O15" s="56" t="str">
        <f>"3D "&amp;Languages!A311</f>
        <v>3D Speed</v>
      </c>
      <c r="P15" s="292" t="s">
        <v>95</v>
      </c>
      <c r="Q15" s="303"/>
      <c r="R15" s="293"/>
      <c r="S15" s="41"/>
      <c r="T15" s="56" t="str">
        <f>Languages!A86</f>
        <v>Descent Elevation</v>
      </c>
      <c r="U15" s="214" t="s">
        <v>96</v>
      </c>
      <c r="V15" s="170" t="s">
        <v>604</v>
      </c>
      <c r="W15" s="271">
        <v>18000</v>
      </c>
      <c r="X15" s="170" t="s">
        <v>573</v>
      </c>
      <c r="Y15" s="36"/>
      <c r="Z15" s="77">
        <v>12</v>
      </c>
      <c r="AA15" s="214" t="s">
        <v>932</v>
      </c>
      <c r="AB15" s="214" t="s">
        <v>305</v>
      </c>
      <c r="AC15" s="214" t="s">
        <v>936</v>
      </c>
      <c r="AD15" s="214" t="s">
        <v>258</v>
      </c>
      <c r="AE15" s="72"/>
      <c r="AF15" s="70"/>
      <c r="AG15" s="319"/>
      <c r="AH15" s="320"/>
      <c r="AI15" s="320"/>
      <c r="AJ15" s="321"/>
      <c r="AK15" s="70"/>
      <c r="AL15" s="305"/>
    </row>
    <row r="16" spans="1:38" s="29" customFormat="1" ht="21" customHeight="1" thickBot="1">
      <c r="A16" s="56" t="str">
        <f>Languages!A214</f>
        <v>Maximum</v>
      </c>
      <c r="B16" s="268">
        <f>220-B$4</f>
        <v>184</v>
      </c>
      <c r="C16" s="55" t="s">
        <v>959</v>
      </c>
      <c r="D16" s="53"/>
      <c r="E16" s="59">
        <v>14</v>
      </c>
      <c r="F16" s="170" t="s">
        <v>114</v>
      </c>
      <c r="G16" s="36"/>
      <c r="H16" s="56" t="str">
        <f>Languages!A74</f>
        <v>Depth</v>
      </c>
      <c r="I16" s="300" t="s">
        <v>573</v>
      </c>
      <c r="J16" s="302"/>
      <c r="K16" s="38"/>
      <c r="L16" s="38"/>
      <c r="M16" s="41"/>
      <c r="N16" s="41"/>
      <c r="O16" s="56" t="str">
        <f>"3D "&amp;Languages!A80</f>
        <v>3D Distance</v>
      </c>
      <c r="P16" s="292" t="s">
        <v>95</v>
      </c>
      <c r="Q16" s="303"/>
      <c r="R16" s="293"/>
      <c r="S16" s="41"/>
      <c r="T16" s="56" t="str">
        <f>Languages!A394</f>
        <v>Nav Arrival Point</v>
      </c>
      <c r="U16" s="214" t="s">
        <v>96</v>
      </c>
      <c r="V16" s="170" t="s">
        <v>604</v>
      </c>
      <c r="W16" s="248"/>
      <c r="X16" s="36"/>
      <c r="Y16" s="36"/>
      <c r="Z16" s="77"/>
      <c r="AA16" s="72"/>
      <c r="AB16" s="72"/>
      <c r="AC16" s="72"/>
      <c r="AD16" s="72"/>
      <c r="AE16" s="72"/>
      <c r="AF16" s="70"/>
      <c r="AG16" s="70"/>
      <c r="AH16" s="70"/>
      <c r="AI16" s="70"/>
      <c r="AJ16" s="70"/>
      <c r="AK16" s="70"/>
      <c r="AL16" s="305"/>
    </row>
    <row r="17" spans="1:38" s="29" customFormat="1" ht="21" customHeight="1" thickBot="1">
      <c r="A17" s="55"/>
      <c r="B17" s="36"/>
      <c r="C17" s="53"/>
      <c r="D17" s="53"/>
      <c r="E17" s="59">
        <v>15</v>
      </c>
      <c r="F17" s="170" t="s">
        <v>115</v>
      </c>
      <c r="G17" s="36"/>
      <c r="H17" s="56" t="str">
        <f>Languages!A327</f>
        <v>Temperature</v>
      </c>
      <c r="I17" s="300" t="s">
        <v>424</v>
      </c>
      <c r="J17" s="302"/>
      <c r="K17" s="38"/>
      <c r="L17" s="38"/>
      <c r="M17" s="41"/>
      <c r="N17" s="41"/>
      <c r="O17" s="56" t="str">
        <f>Languages!A348&amp;" "&amp;Languages!A283</f>
        <v>Track Log Output</v>
      </c>
      <c r="P17" s="292" t="s">
        <v>362</v>
      </c>
      <c r="Q17" s="303"/>
      <c r="R17" s="293"/>
      <c r="S17" s="41"/>
      <c r="T17" s="56" t="str">
        <f>Languages!A395</f>
        <v>Nav Arrival Track</v>
      </c>
      <c r="U17" s="214" t="s">
        <v>96</v>
      </c>
      <c r="V17" s="170" t="s">
        <v>604</v>
      </c>
      <c r="W17" s="248"/>
      <c r="X17" s="36"/>
      <c r="Y17" s="36"/>
      <c r="Z17" s="71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305"/>
    </row>
    <row r="18" spans="1:38" s="29" customFormat="1" ht="21" customHeight="1" thickBot="1">
      <c r="A18" s="68"/>
      <c r="B18" s="171" t="str">
        <f>Languages!A28</f>
        <v>ANT Sensors</v>
      </c>
      <c r="C18" s="69"/>
      <c r="D18" s="69"/>
      <c r="E18" s="59">
        <v>16</v>
      </c>
      <c r="F18" s="170" t="s">
        <v>119</v>
      </c>
      <c r="G18" s="36"/>
      <c r="H18" s="56" t="str">
        <f>Languages!A293</f>
        <v>Pressure</v>
      </c>
      <c r="I18" s="300" t="s">
        <v>426</v>
      </c>
      <c r="J18" s="302"/>
      <c r="K18" s="38"/>
      <c r="L18" s="38"/>
      <c r="M18" s="41"/>
      <c r="N18" s="41"/>
      <c r="O18" s="57"/>
      <c r="P18" s="57"/>
      <c r="Q18" s="57"/>
      <c r="R18" s="41"/>
      <c r="S18" s="41"/>
      <c r="T18" s="56" t="str">
        <f>Languages!A396</f>
        <v>Nav Arrival Route</v>
      </c>
      <c r="U18" s="214" t="s">
        <v>96</v>
      </c>
      <c r="V18" s="170" t="s">
        <v>604</v>
      </c>
      <c r="W18" s="248"/>
      <c r="X18" s="36"/>
      <c r="Y18" s="36"/>
      <c r="Z18" s="73" t="str">
        <f>Languages!A263&amp;" "&amp;Languages!A70</f>
        <v>Nav Data Pages</v>
      </c>
      <c r="AA18" s="74" t="str">
        <f>Languages!A302</f>
        <v>Type</v>
      </c>
      <c r="AB18" s="74" t="str">
        <f>Languages!A18&amp;" 1"</f>
        <v>Field 1</v>
      </c>
      <c r="AC18" s="74" t="str">
        <f>Languages!A18&amp;" 2"</f>
        <v>Field 2</v>
      </c>
      <c r="AD18" s="74" t="str">
        <f>Languages!A18&amp;" 3"</f>
        <v>Field 3</v>
      </c>
      <c r="AE18" s="74"/>
      <c r="AF18" s="74"/>
      <c r="AG18" s="73" t="str">
        <f>Languages!A372&amp;" "&amp;Languages!A70</f>
        <v>Indoor Data Pages</v>
      </c>
      <c r="AH18" s="74" t="str">
        <f>Languages!A302</f>
        <v>Type</v>
      </c>
      <c r="AI18" s="74" t="str">
        <f>Languages!A18&amp;" 1"</f>
        <v>Field 1</v>
      </c>
      <c r="AJ18" s="74" t="str">
        <f>Languages!A18&amp;" 2"</f>
        <v>Field 2</v>
      </c>
      <c r="AK18" s="74" t="str">
        <f>Languages!A18&amp;" 3"</f>
        <v>Field 3</v>
      </c>
      <c r="AL18" s="305"/>
    </row>
    <row r="19" spans="1:38" s="29" customFormat="1" ht="21" customHeight="1" thickBot="1">
      <c r="A19" s="56" t="str">
        <f>Languages!A141</f>
        <v>Heart Rate</v>
      </c>
      <c r="B19" s="214" t="s">
        <v>96</v>
      </c>
      <c r="C19" s="53"/>
      <c r="D19" s="53"/>
      <c r="E19" s="59">
        <v>17</v>
      </c>
      <c r="F19" s="170" t="s">
        <v>567</v>
      </c>
      <c r="G19" s="36"/>
      <c r="H19" s="38"/>
      <c r="I19" s="38"/>
      <c r="J19" s="38"/>
      <c r="K19" s="38"/>
      <c r="L19" s="38"/>
      <c r="M19" s="41"/>
      <c r="N19" s="41"/>
      <c r="O19" s="57"/>
      <c r="P19" s="171" t="str">
        <f>Languages!A47</f>
        <v>Backlight</v>
      </c>
      <c r="Q19" s="90"/>
      <c r="R19" s="124"/>
      <c r="S19" s="41"/>
      <c r="T19" s="56" t="str">
        <f>Languages!A286</f>
        <v>Minimum Pace</v>
      </c>
      <c r="U19" s="214" t="s">
        <v>96</v>
      </c>
      <c r="V19" s="170" t="s">
        <v>604</v>
      </c>
      <c r="W19" s="272">
        <v>6.9444444444444447E-4</v>
      </c>
      <c r="X19" s="62" t="s">
        <v>997</v>
      </c>
      <c r="Y19" s="36"/>
      <c r="Z19" s="77">
        <v>1</v>
      </c>
      <c r="AA19" s="214" t="s">
        <v>103</v>
      </c>
      <c r="AB19" s="214" t="s">
        <v>242</v>
      </c>
      <c r="AC19" s="214" t="s">
        <v>3917</v>
      </c>
      <c r="AD19" s="214" t="s">
        <v>243</v>
      </c>
      <c r="AE19" s="72"/>
      <c r="AF19" s="72"/>
      <c r="AG19" s="77">
        <v>1</v>
      </c>
      <c r="AH19" s="214" t="s">
        <v>103</v>
      </c>
      <c r="AI19" s="214" t="s">
        <v>319</v>
      </c>
      <c r="AJ19" s="214" t="s">
        <v>318</v>
      </c>
      <c r="AK19" s="214" t="s">
        <v>297</v>
      </c>
      <c r="AL19" s="305"/>
    </row>
    <row r="20" spans="1:38" s="29" customFormat="1" ht="21" customHeight="1" thickBot="1">
      <c r="A20" s="56" t="str">
        <f>Languages!A58</f>
        <v>Cadence</v>
      </c>
      <c r="B20" s="214" t="s">
        <v>96</v>
      </c>
      <c r="C20" s="214" t="s">
        <v>872</v>
      </c>
      <c r="D20" s="53"/>
      <c r="E20" s="59">
        <v>18</v>
      </c>
      <c r="F20" s="170" t="s">
        <v>116</v>
      </c>
      <c r="G20" s="36"/>
      <c r="H20" s="56"/>
      <c r="I20" s="120" t="str">
        <f>Languages!A242&amp;" "&amp;Languages!A280</f>
        <v>Map Options</v>
      </c>
      <c r="J20" s="120"/>
      <c r="K20" s="120"/>
      <c r="L20" s="38"/>
      <c r="M20" s="41"/>
      <c r="N20" s="41"/>
      <c r="O20" s="56" t="str">
        <f>Languages!A48</f>
        <v>Backlight Timeout</v>
      </c>
      <c r="P20" s="300" t="s">
        <v>329</v>
      </c>
      <c r="Q20" s="301"/>
      <c r="R20" s="302"/>
      <c r="S20" s="41"/>
      <c r="T20" s="56" t="str">
        <f>Languages!A287</f>
        <v>Maximum Pace</v>
      </c>
      <c r="U20" s="214" t="s">
        <v>96</v>
      </c>
      <c r="V20" s="170" t="s">
        <v>604</v>
      </c>
      <c r="W20" s="272">
        <v>0</v>
      </c>
      <c r="X20" s="62" t="s">
        <v>997</v>
      </c>
      <c r="Y20" s="62"/>
      <c r="Z20" s="77">
        <v>2</v>
      </c>
      <c r="AA20" s="214" t="s">
        <v>320</v>
      </c>
      <c r="AB20" s="214" t="s">
        <v>319</v>
      </c>
      <c r="AC20" s="214" t="s">
        <v>318</v>
      </c>
      <c r="AD20" s="214" t="s">
        <v>270</v>
      </c>
      <c r="AE20" s="72"/>
      <c r="AF20" s="72"/>
      <c r="AG20" s="77">
        <v>2</v>
      </c>
      <c r="AH20" s="214" t="s">
        <v>86</v>
      </c>
      <c r="AI20" s="214" t="s">
        <v>319</v>
      </c>
      <c r="AJ20" s="214" t="s">
        <v>318</v>
      </c>
      <c r="AK20" s="214" t="s">
        <v>297</v>
      </c>
      <c r="AL20" s="305"/>
    </row>
    <row r="21" spans="1:38" s="29" customFormat="1" ht="21" customHeight="1" thickBot="1">
      <c r="A21" s="56" t="s">
        <v>85</v>
      </c>
      <c r="B21" s="214" t="s">
        <v>96</v>
      </c>
      <c r="C21" s="53"/>
      <c r="D21" s="53"/>
      <c r="E21" s="59">
        <v>19</v>
      </c>
      <c r="F21" s="170" t="s">
        <v>109</v>
      </c>
      <c r="G21" s="36"/>
      <c r="H21" s="56" t="str">
        <f>Languages!A281</f>
        <v>Orientation</v>
      </c>
      <c r="I21" s="300" t="s">
        <v>123</v>
      </c>
      <c r="J21" s="302"/>
      <c r="K21" s="38"/>
      <c r="L21" s="38"/>
      <c r="M21" s="41"/>
      <c r="N21" s="41"/>
      <c r="O21" s="56" t="str">
        <f>Languages!A30&amp;" "&amp;Languages!A47</f>
        <v>Auto Backlight</v>
      </c>
      <c r="P21" s="300" t="s">
        <v>4477</v>
      </c>
      <c r="Q21" s="301"/>
      <c r="R21" s="302"/>
      <c r="S21" s="41"/>
      <c r="T21" s="56" t="str">
        <f>Languages!A393</f>
        <v>Minimum Heart Rate</v>
      </c>
      <c r="U21" s="214" t="s">
        <v>96</v>
      </c>
      <c r="V21" s="170" t="s">
        <v>604</v>
      </c>
      <c r="W21" s="271">
        <v>60</v>
      </c>
      <c r="X21" s="62" t="s">
        <v>959</v>
      </c>
      <c r="Y21" s="62"/>
      <c r="Z21" s="77">
        <v>3</v>
      </c>
      <c r="AA21" s="214" t="s">
        <v>321</v>
      </c>
      <c r="AB21" s="214" t="s">
        <v>242</v>
      </c>
      <c r="AC21" s="214" t="s">
        <v>3917</v>
      </c>
      <c r="AD21" s="214" t="s">
        <v>273</v>
      </c>
      <c r="AE21" s="72"/>
      <c r="AF21" s="72"/>
      <c r="AG21" s="77">
        <v>3</v>
      </c>
      <c r="AH21" s="214" t="s">
        <v>87</v>
      </c>
      <c r="AI21" s="214" t="s">
        <v>242</v>
      </c>
      <c r="AJ21" s="214" t="s">
        <v>3917</v>
      </c>
      <c r="AK21" s="214" t="s">
        <v>300</v>
      </c>
      <c r="AL21" s="305"/>
    </row>
    <row r="22" spans="1:38" s="29" customFormat="1" ht="21" customHeight="1" thickBot="1">
      <c r="A22" s="56" t="s">
        <v>988</v>
      </c>
      <c r="B22" s="214" t="s">
        <v>96</v>
      </c>
      <c r="C22" s="53"/>
      <c r="D22" s="53"/>
      <c r="E22" s="59">
        <v>20</v>
      </c>
      <c r="F22" s="170" t="s">
        <v>110</v>
      </c>
      <c r="G22" s="36"/>
      <c r="H22" s="56" t="str">
        <f>Languages!A37</f>
        <v>Auto Zoom</v>
      </c>
      <c r="I22" s="300" t="s">
        <v>95</v>
      </c>
      <c r="J22" s="302"/>
      <c r="K22" s="38"/>
      <c r="L22" s="38"/>
      <c r="M22" s="41"/>
      <c r="N22" s="41"/>
      <c r="O22" s="38"/>
      <c r="P22" s="38"/>
      <c r="Q22" s="38"/>
      <c r="R22" s="179"/>
      <c r="S22" s="41"/>
      <c r="T22" s="56" t="str">
        <f>Languages!A219</f>
        <v>Maximum Heart Rate</v>
      </c>
      <c r="U22" s="214" t="s">
        <v>96</v>
      </c>
      <c r="V22" s="170" t="s">
        <v>604</v>
      </c>
      <c r="W22" s="271">
        <v>180</v>
      </c>
      <c r="X22" s="62" t="s">
        <v>959</v>
      </c>
      <c r="Y22" s="62"/>
      <c r="Z22" s="77">
        <v>4</v>
      </c>
      <c r="AA22" s="214" t="s">
        <v>151</v>
      </c>
      <c r="AB22" s="214" t="s">
        <v>4185</v>
      </c>
      <c r="AC22" s="214" t="s">
        <v>274</v>
      </c>
      <c r="AD22" s="214" t="s">
        <v>275</v>
      </c>
      <c r="AE22" s="72"/>
      <c r="AF22" s="72"/>
      <c r="AG22" s="77">
        <v>4</v>
      </c>
      <c r="AH22" s="214" t="s">
        <v>322</v>
      </c>
      <c r="AI22" s="214" t="s">
        <v>301</v>
      </c>
      <c r="AJ22" s="214" t="s">
        <v>302</v>
      </c>
      <c r="AK22" s="214" t="s">
        <v>303</v>
      </c>
      <c r="AL22" s="305"/>
    </row>
    <row r="23" spans="1:38" s="29" customFormat="1" ht="21" customHeight="1" thickBot="1">
      <c r="A23" s="56" t="s">
        <v>213</v>
      </c>
      <c r="B23" s="214" t="s">
        <v>96</v>
      </c>
      <c r="C23" s="214" t="s">
        <v>872</v>
      </c>
      <c r="D23" s="61"/>
      <c r="E23" s="59">
        <v>21</v>
      </c>
      <c r="F23" s="170" t="s">
        <v>111</v>
      </c>
      <c r="G23" s="182"/>
      <c r="H23" s="56" t="str">
        <f>Languages!A208&amp;" "&amp;Languages!A291&amp;" Zoom"</f>
        <v>Map Points Zoom</v>
      </c>
      <c r="I23" s="300" t="s">
        <v>130</v>
      </c>
      <c r="J23" s="302"/>
      <c r="K23" s="38"/>
      <c r="L23" s="38"/>
      <c r="M23" s="41"/>
      <c r="N23" s="41"/>
      <c r="O23" s="38"/>
      <c r="P23" s="38"/>
      <c r="Q23" s="38"/>
      <c r="R23" s="97"/>
      <c r="S23" s="41"/>
      <c r="T23" s="56" t="str">
        <f>Languages!A156</f>
        <v>Heart Rate Zone Change</v>
      </c>
      <c r="U23" s="214" t="s">
        <v>96</v>
      </c>
      <c r="V23" s="170" t="s">
        <v>604</v>
      </c>
      <c r="W23" s="271">
        <v>1</v>
      </c>
      <c r="X23" s="62" t="str">
        <f>Languages!A369</f>
        <v>Zone</v>
      </c>
      <c r="Y23" s="62"/>
      <c r="Z23" s="77">
        <v>5</v>
      </c>
      <c r="AA23" s="214" t="s">
        <v>932</v>
      </c>
      <c r="AB23" s="214" t="s">
        <v>242</v>
      </c>
      <c r="AC23" s="214" t="s">
        <v>4482</v>
      </c>
      <c r="AD23" s="214" t="s">
        <v>268</v>
      </c>
      <c r="AE23" s="72"/>
      <c r="AF23" s="72"/>
      <c r="AG23" s="77">
        <v>5</v>
      </c>
      <c r="AH23" s="214" t="s">
        <v>932</v>
      </c>
      <c r="AI23" s="214" t="s">
        <v>251</v>
      </c>
      <c r="AJ23" s="214" t="s">
        <v>273</v>
      </c>
      <c r="AK23" s="214" t="s">
        <v>252</v>
      </c>
      <c r="AL23" s="305"/>
    </row>
    <row r="24" spans="1:38" s="29" customFormat="1" ht="21" customHeight="1" thickBot="1">
      <c r="A24" s="56" t="str">
        <f>Languages!A61</f>
        <v>Calibration Factor</v>
      </c>
      <c r="B24" s="214">
        <v>1000</v>
      </c>
      <c r="C24" s="53"/>
      <c r="D24" s="53"/>
      <c r="E24" s="59">
        <v>22</v>
      </c>
      <c r="F24" s="170" t="s">
        <v>568</v>
      </c>
      <c r="G24" s="182"/>
      <c r="H24" s="56" t="str">
        <f>Languages!A133</f>
        <v>Go To Line</v>
      </c>
      <c r="I24" s="300" t="s">
        <v>125</v>
      </c>
      <c r="J24" s="302"/>
      <c r="K24" s="61"/>
      <c r="L24" s="61"/>
      <c r="M24" s="41"/>
      <c r="N24" s="41"/>
      <c r="O24" s="97"/>
      <c r="P24" s="97"/>
      <c r="Q24" s="97"/>
      <c r="R24" s="97"/>
      <c r="S24" s="41"/>
      <c r="T24" s="56" t="str">
        <f>Languages!A60</f>
        <v>Minimum Cadence</v>
      </c>
      <c r="U24" s="214" t="s">
        <v>96</v>
      </c>
      <c r="V24" s="170" t="s">
        <v>326</v>
      </c>
      <c r="W24" s="271">
        <v>60</v>
      </c>
      <c r="X24" s="62" t="s">
        <v>1000</v>
      </c>
      <c r="Y24" s="62"/>
      <c r="Z24" s="77">
        <v>6</v>
      </c>
      <c r="AA24" s="214" t="s">
        <v>4456</v>
      </c>
      <c r="AB24" s="214" t="s">
        <v>279</v>
      </c>
      <c r="AC24" s="214" t="s">
        <v>4522</v>
      </c>
      <c r="AD24" s="214" t="s">
        <v>280</v>
      </c>
      <c r="AE24" s="72"/>
      <c r="AF24" s="72"/>
      <c r="AG24" s="77">
        <v>6</v>
      </c>
      <c r="AH24" s="214" t="s">
        <v>931</v>
      </c>
      <c r="AI24" s="214" t="s">
        <v>936</v>
      </c>
      <c r="AJ24" s="214" t="s">
        <v>307</v>
      </c>
      <c r="AK24" s="214" t="s">
        <v>937</v>
      </c>
      <c r="AL24" s="305"/>
    </row>
    <row r="25" spans="1:38" s="29" customFormat="1" ht="21" customHeight="1" thickBot="1">
      <c r="A25" s="55"/>
      <c r="B25" s="41"/>
      <c r="C25" s="53"/>
      <c r="D25" s="53"/>
      <c r="E25" s="59">
        <v>23</v>
      </c>
      <c r="F25" s="170" t="s">
        <v>120</v>
      </c>
      <c r="G25" s="182"/>
      <c r="H25" s="56" t="str">
        <f>Languages!A209</f>
        <v>Map Colors</v>
      </c>
      <c r="I25" s="300" t="s">
        <v>127</v>
      </c>
      <c r="J25" s="302"/>
      <c r="K25" s="61"/>
      <c r="L25" s="61"/>
      <c r="M25" s="41"/>
      <c r="N25" s="41"/>
      <c r="O25" s="97"/>
      <c r="P25" s="124"/>
      <c r="Q25" s="124"/>
      <c r="R25" s="97"/>
      <c r="S25" s="41"/>
      <c r="T25" s="56" t="str">
        <f>Languages!A59</f>
        <v>Maximum Cadence</v>
      </c>
      <c r="U25" s="214" t="s">
        <v>96</v>
      </c>
      <c r="V25" s="170" t="s">
        <v>326</v>
      </c>
      <c r="W25" s="271">
        <v>180</v>
      </c>
      <c r="X25" s="62" t="s">
        <v>1000</v>
      </c>
      <c r="Y25" s="62"/>
      <c r="Z25" s="77">
        <v>7</v>
      </c>
      <c r="AA25" s="214" t="s">
        <v>1130</v>
      </c>
      <c r="AB25" s="214" t="s">
        <v>281</v>
      </c>
      <c r="AC25" s="214" t="s">
        <v>282</v>
      </c>
      <c r="AD25" s="214" t="s">
        <v>283</v>
      </c>
      <c r="AE25" s="72"/>
      <c r="AF25" s="72"/>
      <c r="AG25" s="77">
        <v>7</v>
      </c>
      <c r="AH25" s="214" t="s">
        <v>935</v>
      </c>
      <c r="AI25" s="214" t="s">
        <v>249</v>
      </c>
      <c r="AJ25" s="214" t="s">
        <v>310</v>
      </c>
      <c r="AK25" s="214" t="s">
        <v>1182</v>
      </c>
      <c r="AL25" s="305"/>
    </row>
    <row r="26" spans="1:38" s="29" customFormat="1" ht="21" customHeight="1" thickBot="1">
      <c r="A26" s="57"/>
      <c r="B26" s="171" t="str">
        <f>Languages!A304</f>
        <v>Sensors</v>
      </c>
      <c r="C26" s="97"/>
      <c r="D26" s="109"/>
      <c r="E26" s="41"/>
      <c r="F26" s="183"/>
      <c r="G26" s="108"/>
      <c r="H26" s="56" t="str">
        <f>Languages!A292</f>
        <v>Position Format</v>
      </c>
      <c r="I26" s="292" t="s">
        <v>164</v>
      </c>
      <c r="J26" s="293"/>
      <c r="K26" s="61"/>
      <c r="L26" s="125" t="str">
        <f>IF(fenixSetup!I26=DataSettings!CS43,"→","")</f>
        <v/>
      </c>
      <c r="M26" s="290" t="s">
        <v>434</v>
      </c>
      <c r="N26" s="291"/>
      <c r="O26" s="93" t="str">
        <f>Languages!A109</f>
        <v>Scale</v>
      </c>
      <c r="P26" s="331">
        <v>0</v>
      </c>
      <c r="Q26" s="332"/>
      <c r="R26" s="123"/>
      <c r="S26" s="41"/>
      <c r="T26" s="56" t="str">
        <f>Languages!A51</f>
        <v>Batteries Low</v>
      </c>
      <c r="U26" s="214" t="s">
        <v>95</v>
      </c>
      <c r="V26" s="170" t="s">
        <v>326</v>
      </c>
      <c r="W26" s="271">
        <v>11</v>
      </c>
      <c r="X26" s="62" t="s">
        <v>999</v>
      </c>
      <c r="Y26" s="62"/>
      <c r="Z26" s="77">
        <v>8</v>
      </c>
      <c r="AA26" s="214" t="s">
        <v>935</v>
      </c>
      <c r="AB26" s="214" t="s">
        <v>249</v>
      </c>
      <c r="AC26" s="214" t="s">
        <v>4481</v>
      </c>
      <c r="AD26" s="214" t="s">
        <v>285</v>
      </c>
      <c r="AE26" s="72"/>
      <c r="AF26" s="72"/>
      <c r="AG26" s="77">
        <v>8</v>
      </c>
      <c r="AH26" s="214"/>
      <c r="AI26" s="214" t="s">
        <v>312</v>
      </c>
      <c r="AJ26" s="214" t="s">
        <v>313</v>
      </c>
      <c r="AK26" s="214" t="s">
        <v>314</v>
      </c>
      <c r="AL26" s="305"/>
    </row>
    <row r="27" spans="1:38" s="29" customFormat="1" ht="21" customHeight="1" thickBot="1">
      <c r="A27" s="56" t="str">
        <f>Languages!A303</f>
        <v>Mode</v>
      </c>
      <c r="B27" s="214" t="s">
        <v>224</v>
      </c>
      <c r="C27" s="123"/>
      <c r="D27" s="109"/>
      <c r="E27" s="55"/>
      <c r="F27" s="171" t="str">
        <f>Languages!A146</f>
        <v>Hot Keys</v>
      </c>
      <c r="G27" s="38"/>
      <c r="H27" s="38"/>
      <c r="I27" s="228" t="str">
        <f>Languages!A102</f>
        <v>False Northing</v>
      </c>
      <c r="J27" s="330">
        <v>1000000</v>
      </c>
      <c r="K27" s="307"/>
      <c r="L27" s="308"/>
      <c r="M27" s="121" t="s">
        <v>1115</v>
      </c>
      <c r="N27" s="57"/>
      <c r="O27" s="93" t="str">
        <f>Languages!A101</f>
        <v>False Easting</v>
      </c>
      <c r="P27" s="322">
        <v>100000</v>
      </c>
      <c r="Q27" s="308"/>
      <c r="R27" s="55" t="s">
        <v>1115</v>
      </c>
      <c r="S27" s="41"/>
      <c r="T27" s="56" t="str">
        <f>Languages!A295</f>
        <v>Proximity</v>
      </c>
      <c r="U27" s="43"/>
      <c r="V27" s="170" t="s">
        <v>326</v>
      </c>
      <c r="W27" s="63" t="s">
        <v>1037</v>
      </c>
      <c r="X27" s="44"/>
      <c r="Y27" s="62"/>
      <c r="Z27" s="77">
        <v>9</v>
      </c>
      <c r="AA27" s="214" t="s">
        <v>932</v>
      </c>
      <c r="AB27" s="214" t="s">
        <v>297</v>
      </c>
      <c r="AC27" s="214" t="s">
        <v>298</v>
      </c>
      <c r="AD27" s="214" t="s">
        <v>300</v>
      </c>
      <c r="AE27" s="72"/>
      <c r="AF27" s="72"/>
      <c r="AG27" s="77">
        <v>9</v>
      </c>
      <c r="AH27" s="214"/>
      <c r="AI27" s="214" t="s">
        <v>315</v>
      </c>
      <c r="AJ27" s="214" t="s">
        <v>316</v>
      </c>
      <c r="AK27" s="214" t="s">
        <v>317</v>
      </c>
      <c r="AL27" s="305"/>
    </row>
    <row r="28" spans="1:38" s="29" customFormat="1" ht="21" customHeight="1" thickBot="1">
      <c r="A28" s="56" t="str">
        <f>Languages!A20</f>
        <v>Altimeter</v>
      </c>
      <c r="B28" s="214" t="s">
        <v>233</v>
      </c>
      <c r="C28" s="123"/>
      <c r="D28" s="109"/>
      <c r="E28" s="56" t="str">
        <f>Languages!A147</f>
        <v>Hold Up</v>
      </c>
      <c r="F28" s="170" t="s">
        <v>105</v>
      </c>
      <c r="G28" s="38"/>
      <c r="H28" s="38"/>
      <c r="I28" s="111" t="str">
        <f>IF(OR(VLOOKUP(M26,DataSettings!CB3:CD11,3,FALSE)&lt;3,VLOOKUP(M26,DataSettings!CB3:CD11,3,FALSE)=7),Languages!A185,IF(VLOOKUP(M26,DataSettings!CB3:CD11,3,FALSE)=3,Languages!A46,IF(VLOOKUP(M26,DataSettings!CB3:CD11,3,FALSE)=4,Languages!A183,"")))</f>
        <v>Lat Origin</v>
      </c>
      <c r="J28" s="170" t="s">
        <v>1124</v>
      </c>
      <c r="K28" s="267">
        <v>89</v>
      </c>
      <c r="L28" s="309">
        <v>59.999000000000002</v>
      </c>
      <c r="M28" s="310"/>
      <c r="N28" s="92"/>
      <c r="O28" s="111" t="str">
        <f>IF(OR(VLOOKUP(M26,DataSettings!CB3:CD11,3,FALSE)&lt;3,VLOOKUP(M26,DataSettings!CB3:CD11,3,FALSE)&gt;4),Languages!A204,"")</f>
        <v>Lon Origin</v>
      </c>
      <c r="P28" s="170" t="s">
        <v>1118</v>
      </c>
      <c r="Q28" s="267">
        <v>179</v>
      </c>
      <c r="R28" s="273">
        <v>59.999000000000002</v>
      </c>
      <c r="S28" s="122"/>
      <c r="T28" s="42"/>
      <c r="U28" s="43"/>
      <c r="V28" s="43"/>
      <c r="W28" s="43"/>
      <c r="X28" s="36"/>
      <c r="Y28" s="44"/>
      <c r="Z28" s="77">
        <v>10</v>
      </c>
      <c r="AA28" s="214" t="s">
        <v>323</v>
      </c>
      <c r="AB28" s="214" t="s">
        <v>251</v>
      </c>
      <c r="AC28" s="214" t="s">
        <v>273</v>
      </c>
      <c r="AD28" s="214" t="s">
        <v>252</v>
      </c>
      <c r="AE28" s="72"/>
      <c r="AF28" s="72"/>
      <c r="AG28" s="77">
        <v>10</v>
      </c>
      <c r="AH28" s="214"/>
      <c r="AI28" s="214" t="s">
        <v>318</v>
      </c>
      <c r="AJ28" s="214" t="s">
        <v>319</v>
      </c>
      <c r="AK28" s="214" t="s">
        <v>243</v>
      </c>
      <c r="AL28" s="305"/>
    </row>
    <row r="29" spans="1:38" s="29" customFormat="1" ht="21" customHeight="1" thickBot="1">
      <c r="A29" s="56" t="str">
        <f>Languages!A290</f>
        <v>Plot Type</v>
      </c>
      <c r="B29" s="214" t="s">
        <v>238</v>
      </c>
      <c r="C29" s="123"/>
      <c r="D29" s="109"/>
      <c r="E29" s="56" t="str">
        <f>Languages!A145</f>
        <v>Hold Down</v>
      </c>
      <c r="F29" s="170" t="s">
        <v>104</v>
      </c>
      <c r="G29" s="38"/>
      <c r="H29" s="38"/>
      <c r="I29" s="111" t="str">
        <f>IF(OR(VLOOKUP(M26,DataSettings!CB3:CD11,3,FALSE)=1,VLOOKUP(M26,DataSettings!CB3:CD11,3,FALSE)=2),Languages!A181,IF(OR(VLOOKUP(M26,DataSettings!CB3:CD11,3,FALSE)=3,VLOOKUP(M26,DataSettings!CB3:CD11,3,FALSE)=4),Languages!A180,""))</f>
        <v/>
      </c>
      <c r="J29" s="170" t="s">
        <v>1124</v>
      </c>
      <c r="K29" s="267">
        <v>89</v>
      </c>
      <c r="L29" s="309">
        <v>59.999000000000002</v>
      </c>
      <c r="M29" s="310"/>
      <c r="N29" s="92"/>
      <c r="O29" s="111" t="str">
        <f>IF(VLOOKUP(M26,DataSettings!CB3:CD11,3,FALSE)=2,Languages!A182,IF(VLOOKUP(M26,DataSettings!CB3:CD11,3,FALSE)=3,Languages!A201,IF(VLOOKUP(M26,DataSettings!CB3:CD11,3,FALSE)=4,Languages!A202,"")))</f>
        <v/>
      </c>
      <c r="P29" s="170" t="s">
        <v>1118</v>
      </c>
      <c r="Q29" s="267">
        <v>179</v>
      </c>
      <c r="R29" s="273">
        <v>59.999000000000002</v>
      </c>
      <c r="S29" s="38"/>
      <c r="T29" s="49"/>
      <c r="U29" s="48"/>
      <c r="V29" s="144" t="str">
        <f>Languages!A282&amp;" "&amp;Languages!A235</f>
        <v>Other Alerts</v>
      </c>
      <c r="W29" s="50"/>
      <c r="X29" s="49"/>
      <c r="Y29" s="36"/>
      <c r="Z29" s="77">
        <v>11</v>
      </c>
      <c r="AA29" s="214" t="s">
        <v>932</v>
      </c>
      <c r="AB29" s="214" t="s">
        <v>251</v>
      </c>
      <c r="AC29" s="214" t="s">
        <v>273</v>
      </c>
      <c r="AD29" s="214" t="s">
        <v>252</v>
      </c>
      <c r="AE29" s="72"/>
      <c r="AF29" s="72"/>
      <c r="AG29" s="77">
        <v>11</v>
      </c>
      <c r="AH29" s="214"/>
      <c r="AI29" s="214" t="s">
        <v>242</v>
      </c>
      <c r="AJ29" s="214" t="s">
        <v>3917</v>
      </c>
      <c r="AK29" s="214" t="s">
        <v>243</v>
      </c>
      <c r="AL29" s="305"/>
    </row>
    <row r="30" spans="1:38" s="29" customFormat="1" ht="21" customHeight="1" thickBot="1">
      <c r="A30" s="56" t="str">
        <f>Languages!A50</f>
        <v>Barometer</v>
      </c>
      <c r="B30" s="214" t="s">
        <v>237</v>
      </c>
      <c r="C30" s="123"/>
      <c r="D30" s="109"/>
      <c r="E30" s="56" t="str">
        <f>Languages!A388</f>
        <v>Data Page Back</v>
      </c>
      <c r="F30" s="170" t="s">
        <v>103</v>
      </c>
      <c r="G30" s="38"/>
      <c r="H30" s="38"/>
      <c r="I30" s="111" t="str">
        <f>IF(VLOOKUP(M26,DataSettings!CB3:CD11,3,FALSE)=4,Languages!A184,"")</f>
        <v/>
      </c>
      <c r="J30" s="261" t="s">
        <v>1124</v>
      </c>
      <c r="K30" s="267">
        <v>89</v>
      </c>
      <c r="L30" s="309">
        <v>59.999000000000002</v>
      </c>
      <c r="M30" s="310"/>
      <c r="N30" s="92"/>
      <c r="O30" s="111" t="str">
        <f>IF(VLOOKUP(M26,DataSettings!CB3:CD11,3,FALSE)=4,Languages!A203,"")</f>
        <v/>
      </c>
      <c r="P30" s="170" t="s">
        <v>1118</v>
      </c>
      <c r="Q30" s="274">
        <v>179</v>
      </c>
      <c r="R30" s="273">
        <v>59.999000000000002</v>
      </c>
      <c r="S30" s="38"/>
      <c r="T30" s="49"/>
      <c r="U30" s="56" t="str">
        <f>Languages!A391</f>
        <v>Messages</v>
      </c>
      <c r="V30" s="170" t="s">
        <v>326</v>
      </c>
      <c r="W30" s="50"/>
      <c r="X30" s="49"/>
      <c r="Y30" s="49"/>
      <c r="Z30" s="77">
        <v>12</v>
      </c>
      <c r="AA30" s="214" t="s">
        <v>932</v>
      </c>
      <c r="AB30" s="214" t="s">
        <v>305</v>
      </c>
      <c r="AC30" s="214" t="s">
        <v>936</v>
      </c>
      <c r="AD30" s="214" t="s">
        <v>258</v>
      </c>
      <c r="AE30" s="72"/>
      <c r="AF30" s="72"/>
      <c r="AG30" s="77">
        <v>12</v>
      </c>
      <c r="AH30" s="214"/>
      <c r="AI30" s="214" t="s">
        <v>242</v>
      </c>
      <c r="AJ30" s="214" t="s">
        <v>3917</v>
      </c>
      <c r="AK30" s="214" t="s">
        <v>243</v>
      </c>
      <c r="AL30" s="305"/>
    </row>
    <row r="31" spans="1:38" ht="21" customHeight="1" thickBot="1">
      <c r="A31" s="56" t="str">
        <f>Languages!A66</f>
        <v>Compass</v>
      </c>
      <c r="B31" s="214" t="s">
        <v>130</v>
      </c>
      <c r="C31" s="173"/>
      <c r="D31" s="61"/>
      <c r="E31" s="56" t="str">
        <f>Languages!A389</f>
        <v>Data Page Up</v>
      </c>
      <c r="F31" s="170" t="s">
        <v>102</v>
      </c>
      <c r="G31" s="67"/>
      <c r="H31" s="93" t="str">
        <f>Languages!A210</f>
        <v>Datum</v>
      </c>
      <c r="I31" s="294" t="s">
        <v>161</v>
      </c>
      <c r="J31" s="295"/>
      <c r="K31" s="53"/>
      <c r="L31" s="125" t="str">
        <f>IF(I31=DataSettings!CU113,"→","")</f>
        <v/>
      </c>
      <c r="M31" s="96"/>
      <c r="N31" s="92"/>
      <c r="O31" s="56" t="str">
        <f>IF(L31="→","DX","")</f>
        <v/>
      </c>
      <c r="P31" s="322">
        <v>0</v>
      </c>
      <c r="Q31" s="308"/>
      <c r="R31" s="62" t="str">
        <f>IF(L31="→","m","")</f>
        <v/>
      </c>
      <c r="S31" s="51"/>
      <c r="T31" s="49"/>
      <c r="U31" s="56" t="str">
        <f>Languages!A163</f>
        <v>Key Tones</v>
      </c>
      <c r="V31" s="170" t="s">
        <v>96</v>
      </c>
      <c r="W31" s="50"/>
      <c r="X31" s="49"/>
      <c r="Y31" s="49"/>
      <c r="Z31" s="71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305"/>
    </row>
    <row r="32" spans="1:38" ht="21" customHeight="1" thickBot="1">
      <c r="A32" s="56" t="str">
        <f>Languages!A387&amp;" "&amp;Languages!A78</f>
        <v>Heading Display</v>
      </c>
      <c r="B32" s="214" t="s">
        <v>226</v>
      </c>
      <c r="C32" s="173"/>
      <c r="D32" s="61"/>
      <c r="E32" s="56" t="str">
        <f>Languages!A390</f>
        <v>Data Page Down</v>
      </c>
      <c r="F32" s="170" t="s">
        <v>102</v>
      </c>
      <c r="G32" s="67"/>
      <c r="H32" s="60"/>
      <c r="I32" s="111" t="str">
        <f>IF(L31="→","DY","")</f>
        <v/>
      </c>
      <c r="J32" s="306">
        <v>0</v>
      </c>
      <c r="K32" s="307"/>
      <c r="L32" s="308"/>
      <c r="M32" s="229" t="str">
        <f>IF(L31="→","m","")</f>
        <v/>
      </c>
      <c r="N32" s="92"/>
      <c r="O32" s="56" t="str">
        <f>IF(L31="→","DZ","")</f>
        <v/>
      </c>
      <c r="P32" s="322">
        <v>0</v>
      </c>
      <c r="Q32" s="308"/>
      <c r="R32" s="62" t="str">
        <f>IF(L31="→","m","")</f>
        <v/>
      </c>
      <c r="S32" s="51"/>
      <c r="T32" s="49"/>
      <c r="U32" s="56" t="str">
        <f>Languages!A34</f>
        <v>Auto Pause</v>
      </c>
      <c r="V32" s="214" t="s">
        <v>326</v>
      </c>
      <c r="W32" s="50"/>
      <c r="X32" s="49"/>
      <c r="Y32" s="49"/>
      <c r="Z32" s="75"/>
      <c r="AA32" s="76"/>
      <c r="AB32" s="76"/>
      <c r="AC32" s="76"/>
      <c r="AD32" s="76"/>
      <c r="AE32" s="76"/>
      <c r="AF32" s="74"/>
      <c r="AG32" s="74"/>
      <c r="AH32" s="74"/>
      <c r="AI32" s="74"/>
      <c r="AJ32" s="74"/>
      <c r="AK32" s="74"/>
      <c r="AL32" s="305"/>
    </row>
    <row r="33" spans="1:38" ht="21" customHeight="1" thickBot="1">
      <c r="A33" s="56" t="str">
        <f>Languages!A269</f>
        <v>North Reference</v>
      </c>
      <c r="B33" s="214" t="s">
        <v>229</v>
      </c>
      <c r="C33" s="226"/>
      <c r="D33" s="110"/>
      <c r="E33" s="99"/>
      <c r="F33" s="192"/>
      <c r="G33" s="95"/>
      <c r="H33" s="56" t="str">
        <f>Languages!A211</f>
        <v>Spheroid</v>
      </c>
      <c r="I33" s="292" t="s">
        <v>161</v>
      </c>
      <c r="J33" s="293"/>
      <c r="K33" s="61"/>
      <c r="L33" s="125" t="str">
        <f>IF(I33=DataSettings!CW24,"→","")</f>
        <v/>
      </c>
      <c r="M33" s="112"/>
      <c r="N33" s="113"/>
      <c r="O33" s="114" t="str">
        <f>IF(L33="→","DA","")</f>
        <v/>
      </c>
      <c r="P33" s="323">
        <v>0</v>
      </c>
      <c r="Q33" s="324"/>
      <c r="R33" s="62" t="str">
        <f>IF(L33="→","m","")</f>
        <v/>
      </c>
      <c r="S33" s="100"/>
      <c r="T33" s="49"/>
      <c r="U33" s="56" t="str">
        <f>Languages!A33</f>
        <v>Auto Lap</v>
      </c>
      <c r="V33" s="214" t="s">
        <v>326</v>
      </c>
      <c r="W33" s="50"/>
      <c r="X33" s="49"/>
      <c r="Y33" s="49"/>
      <c r="Z33" s="75"/>
      <c r="AA33" s="76"/>
      <c r="AB33" s="76"/>
      <c r="AC33" s="76"/>
      <c r="AD33" s="76"/>
      <c r="AE33" s="76"/>
      <c r="AF33" s="72"/>
      <c r="AG33" s="77"/>
      <c r="AH33" s="72"/>
      <c r="AI33" s="72"/>
      <c r="AJ33" s="72"/>
      <c r="AK33" s="72"/>
      <c r="AL33" s="305"/>
    </row>
    <row r="34" spans="1:38" ht="21" customHeight="1" thickBot="1">
      <c r="A34" s="93" t="str">
        <f>Languages!A107</f>
        <v>Magnetic Variation</v>
      </c>
      <c r="B34" s="267">
        <v>0</v>
      </c>
      <c r="C34" s="173"/>
      <c r="D34" s="98"/>
      <c r="E34" s="101"/>
      <c r="F34" s="329"/>
      <c r="G34" s="329"/>
      <c r="H34" s="115"/>
      <c r="I34" s="275"/>
      <c r="J34" s="276"/>
      <c r="K34" s="116"/>
      <c r="L34" s="116"/>
      <c r="M34" s="116"/>
      <c r="N34" s="117"/>
      <c r="O34" s="93" t="str">
        <f>IF(L33="→","DF","")</f>
        <v/>
      </c>
      <c r="P34" s="322">
        <v>0</v>
      </c>
      <c r="Q34" s="308"/>
      <c r="R34" s="62" t="str">
        <f>IF(L33="→","m","")</f>
        <v/>
      </c>
      <c r="S34" s="95"/>
      <c r="T34" s="102"/>
      <c r="U34" s="102"/>
      <c r="V34" s="215"/>
      <c r="W34" s="102"/>
      <c r="X34" s="102"/>
      <c r="Y34" s="103"/>
      <c r="Z34" s="104"/>
      <c r="AA34" s="105"/>
      <c r="AB34" s="105"/>
      <c r="AC34" s="105"/>
      <c r="AD34" s="105"/>
      <c r="AE34" s="105"/>
      <c r="AF34" s="106"/>
      <c r="AG34" s="107"/>
      <c r="AH34" s="106"/>
      <c r="AI34" s="106"/>
      <c r="AJ34" s="106"/>
      <c r="AK34" s="106"/>
      <c r="AL34" s="305"/>
    </row>
    <row r="35" spans="1:38" ht="21" customHeight="1">
      <c r="A35" s="312" t="s">
        <v>1036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</row>
    <row r="36" spans="1:38" s="31" customFormat="1" ht="21" customHeight="1">
      <c r="E36" s="47"/>
      <c r="F36" s="47"/>
      <c r="G36" s="47"/>
      <c r="R36" s="33"/>
      <c r="T36" s="33"/>
      <c r="U36" s="33"/>
      <c r="V36" s="33"/>
      <c r="W36" s="33"/>
      <c r="X36" s="33"/>
      <c r="Y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8" s="31" customFormat="1" ht="21" customHeight="1">
      <c r="D37" s="54"/>
      <c r="E37" s="47"/>
      <c r="F37" s="47"/>
      <c r="G37" s="47"/>
      <c r="H37" s="58"/>
      <c r="I37" s="30"/>
      <c r="J37" s="30"/>
      <c r="K37" s="30"/>
      <c r="L37" s="30"/>
      <c r="O37" s="58"/>
      <c r="P37" s="58"/>
      <c r="Q37" s="58"/>
      <c r="R37" s="33"/>
      <c r="S37" s="33"/>
      <c r="T37" s="33"/>
      <c r="U37" s="33"/>
      <c r="W37" s="33"/>
      <c r="X37" s="33"/>
      <c r="Y37" s="33"/>
      <c r="Z37" s="33"/>
      <c r="AA37" s="33"/>
      <c r="AB37" s="33"/>
      <c r="AC37" s="33"/>
      <c r="AD37" s="33"/>
    </row>
    <row r="38" spans="1:38" s="31" customFormat="1" ht="21" customHeight="1">
      <c r="D38" s="54"/>
      <c r="E38" s="47"/>
      <c r="F38" s="47"/>
      <c r="G38" s="47"/>
      <c r="H38" s="58"/>
      <c r="I38" s="30"/>
      <c r="J38" s="30"/>
      <c r="K38" s="30"/>
      <c r="L38" s="30"/>
      <c r="M38" s="30"/>
      <c r="N38" s="30"/>
      <c r="O38" s="58"/>
      <c r="P38" s="58"/>
      <c r="Q38" s="58"/>
      <c r="R38" s="33"/>
      <c r="S38" s="33"/>
      <c r="T38" s="33"/>
      <c r="U38" s="33"/>
      <c r="W38" s="33"/>
      <c r="X38" s="33"/>
      <c r="Y38" s="33"/>
      <c r="Z38" s="33"/>
      <c r="AA38" s="33"/>
      <c r="AB38" s="33"/>
      <c r="AC38" s="33"/>
      <c r="AD38" s="33"/>
    </row>
    <row r="39" spans="1:38" s="31" customFormat="1" ht="21" customHeight="1">
      <c r="D39" s="54"/>
      <c r="E39" s="47"/>
      <c r="F39" s="47"/>
      <c r="G39" s="47"/>
      <c r="H39" s="58"/>
      <c r="I39" s="30"/>
      <c r="J39" s="30"/>
      <c r="K39" s="30"/>
      <c r="L39" s="30"/>
      <c r="M39" s="30"/>
      <c r="N39" s="30"/>
      <c r="O39" s="58"/>
      <c r="P39" s="58"/>
      <c r="Q39" s="58"/>
      <c r="T39" s="32"/>
      <c r="U39" s="33"/>
      <c r="V39" s="33"/>
      <c r="W39" s="33"/>
      <c r="X39" s="33"/>
      <c r="Y39" s="33"/>
    </row>
    <row r="40" spans="1:38" s="31" customFormat="1" ht="21" customHeight="1">
      <c r="D40" s="54"/>
      <c r="E40" s="47"/>
      <c r="F40" s="47"/>
      <c r="G40" s="47"/>
      <c r="H40" s="58"/>
      <c r="I40" s="30"/>
      <c r="J40" s="30"/>
      <c r="K40" s="30"/>
      <c r="L40" s="30"/>
      <c r="M40" s="30"/>
      <c r="N40" s="30"/>
      <c r="O40" s="58"/>
      <c r="P40" s="58"/>
      <c r="Q40" s="58"/>
      <c r="T40" s="32"/>
      <c r="U40" s="33"/>
      <c r="V40" s="33"/>
      <c r="W40" s="33"/>
      <c r="X40" s="33"/>
      <c r="Y40" s="33"/>
    </row>
    <row r="41" spans="1:38" s="31" customFormat="1" ht="21" customHeight="1">
      <c r="D41" s="54"/>
      <c r="E41" s="47"/>
      <c r="F41" s="47"/>
      <c r="G41" s="47"/>
      <c r="H41" s="58"/>
      <c r="I41" s="30"/>
      <c r="J41" s="30"/>
      <c r="K41" s="30"/>
      <c r="L41" s="30"/>
      <c r="M41" s="30"/>
      <c r="N41" s="30"/>
      <c r="O41" s="58"/>
      <c r="P41" s="58"/>
      <c r="Q41" s="58"/>
      <c r="T41" s="32"/>
      <c r="U41" s="33"/>
      <c r="V41" s="33"/>
      <c r="W41" s="33"/>
      <c r="X41" s="33"/>
      <c r="Y41" s="33"/>
    </row>
    <row r="42" spans="1:38" s="31" customFormat="1" ht="21" customHeight="1">
      <c r="D42" s="54"/>
      <c r="E42" s="47"/>
      <c r="F42" s="47"/>
      <c r="G42" s="47"/>
      <c r="H42" s="58"/>
      <c r="I42" s="30"/>
      <c r="J42" s="30"/>
      <c r="K42" s="30"/>
      <c r="L42" s="30"/>
      <c r="M42" s="30"/>
      <c r="N42" s="30"/>
      <c r="O42" s="58"/>
      <c r="P42" s="58"/>
      <c r="Q42" s="58"/>
      <c r="R42" s="30"/>
      <c r="S42" s="30"/>
      <c r="T42" s="32"/>
      <c r="U42" s="33"/>
      <c r="V42" s="33"/>
      <c r="W42" s="33"/>
      <c r="X42" s="33"/>
      <c r="Y42" s="33"/>
    </row>
    <row r="43" spans="1:38" s="31" customFormat="1" ht="21" customHeight="1">
      <c r="D43" s="54"/>
      <c r="E43" s="47"/>
      <c r="F43" s="47"/>
      <c r="G43" s="47"/>
      <c r="H43" s="58"/>
      <c r="I43" s="30"/>
      <c r="J43" s="30"/>
      <c r="K43" s="30"/>
      <c r="L43" s="30"/>
      <c r="M43" s="30"/>
      <c r="N43" s="30"/>
      <c r="O43" s="58"/>
      <c r="P43" s="58"/>
      <c r="Q43" s="58"/>
      <c r="R43" s="30"/>
      <c r="S43" s="30"/>
      <c r="T43" s="34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8" s="31" customFormat="1" ht="21" customHeight="1">
      <c r="D44" s="54"/>
      <c r="E44" s="47"/>
      <c r="F44" s="47"/>
      <c r="G44" s="47"/>
      <c r="H44" s="58"/>
      <c r="I44" s="30"/>
      <c r="J44" s="30"/>
      <c r="K44" s="30"/>
      <c r="L44" s="30"/>
      <c r="M44" s="30"/>
      <c r="N44" s="30"/>
      <c r="O44" s="58"/>
      <c r="P44" s="58"/>
      <c r="Q44" s="58"/>
      <c r="R44" s="30"/>
      <c r="S44" s="30"/>
      <c r="T44" s="34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8" s="31" customFormat="1" ht="21" customHeight="1">
      <c r="D45" s="54"/>
      <c r="E45" s="47"/>
      <c r="F45" s="47"/>
      <c r="G45" s="47"/>
      <c r="H45" s="58"/>
      <c r="I45" s="30"/>
      <c r="J45" s="30"/>
      <c r="K45" s="30"/>
      <c r="L45" s="30"/>
      <c r="M45" s="30"/>
      <c r="N45" s="30"/>
      <c r="O45" s="58"/>
      <c r="P45" s="58"/>
      <c r="Q45" s="58"/>
      <c r="R45" s="30"/>
      <c r="S45" s="30"/>
      <c r="T45" s="34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8" s="31" customFormat="1" ht="21" customHeight="1">
      <c r="A46" s="58"/>
      <c r="C46" s="54"/>
      <c r="D46" s="54"/>
      <c r="E46" s="47"/>
      <c r="F46" s="47"/>
      <c r="G46" s="47"/>
      <c r="H46" s="58"/>
      <c r="I46" s="30"/>
      <c r="J46" s="30"/>
      <c r="K46" s="30"/>
      <c r="L46" s="30"/>
      <c r="M46" s="30"/>
      <c r="N46" s="30"/>
      <c r="O46" s="58"/>
      <c r="P46" s="58"/>
      <c r="Q46" s="58"/>
      <c r="R46" s="30"/>
      <c r="S46" s="30"/>
      <c r="T46" s="34"/>
      <c r="U46" s="35"/>
      <c r="V46" s="35"/>
      <c r="W46" s="35"/>
      <c r="X46" s="33"/>
      <c r="Y46" s="33"/>
      <c r="Z46" s="33"/>
      <c r="AA46" s="33"/>
      <c r="AB46" s="33"/>
      <c r="AC46" s="33"/>
      <c r="AD46" s="33"/>
    </row>
    <row r="47" spans="1:38" s="31" customFormat="1" ht="21" customHeight="1">
      <c r="C47" s="54"/>
      <c r="D47" s="54"/>
      <c r="E47" s="47"/>
      <c r="F47" s="47"/>
      <c r="G47" s="47"/>
      <c r="H47" s="58"/>
      <c r="I47" s="30"/>
      <c r="J47" s="30"/>
      <c r="K47" s="30"/>
      <c r="L47" s="30"/>
      <c r="M47" s="30"/>
      <c r="N47" s="30"/>
      <c r="O47" s="58"/>
      <c r="P47" s="58"/>
      <c r="Q47" s="58"/>
      <c r="R47" s="30"/>
      <c r="S47" s="30"/>
      <c r="T47" s="34"/>
      <c r="U47" s="35"/>
      <c r="V47" s="35"/>
      <c r="W47" s="35"/>
      <c r="X47" s="33"/>
      <c r="Y47" s="33"/>
      <c r="Z47" s="33"/>
      <c r="AA47" s="33"/>
      <c r="AB47" s="33"/>
      <c r="AC47" s="33"/>
      <c r="AD47" s="33"/>
    </row>
    <row r="48" spans="1:38" s="31" customFormat="1" ht="21" customHeight="1">
      <c r="C48" s="54"/>
      <c r="D48" s="54"/>
      <c r="E48" s="46"/>
      <c r="F48" s="46"/>
      <c r="G48" s="46"/>
      <c r="H48" s="58"/>
      <c r="I48" s="30"/>
      <c r="J48" s="30"/>
      <c r="K48" s="30"/>
      <c r="L48" s="30"/>
      <c r="M48" s="30"/>
      <c r="N48" s="30"/>
      <c r="O48" s="58"/>
      <c r="P48" s="58"/>
      <c r="Q48" s="58"/>
      <c r="R48" s="30"/>
      <c r="S48" s="30"/>
      <c r="T48" s="34"/>
      <c r="U48" s="35"/>
      <c r="V48" s="35"/>
      <c r="W48" s="35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7" s="31" customFormat="1" ht="21" customHeight="1">
      <c r="C49" s="54"/>
      <c r="D49" s="54"/>
      <c r="E49" s="46"/>
      <c r="F49" s="46"/>
      <c r="G49" s="46"/>
      <c r="H49" s="58"/>
      <c r="I49" s="30"/>
      <c r="J49" s="30"/>
      <c r="K49" s="30"/>
      <c r="L49" s="30"/>
      <c r="M49" s="30"/>
      <c r="N49" s="30"/>
      <c r="O49" s="58"/>
      <c r="P49" s="58"/>
      <c r="Q49" s="58"/>
      <c r="R49" s="30"/>
      <c r="S49" s="30"/>
      <c r="T49" s="34"/>
      <c r="U49" s="35"/>
      <c r="V49" s="35"/>
      <c r="W49" s="35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7" s="31" customFormat="1" ht="21" customHeight="1">
      <c r="A50" s="58"/>
      <c r="C50" s="54"/>
      <c r="D50" s="54"/>
      <c r="E50" s="46"/>
      <c r="F50" s="46"/>
      <c r="G50" s="46"/>
      <c r="H50" s="58"/>
      <c r="I50" s="30"/>
      <c r="J50" s="30"/>
      <c r="K50" s="30"/>
      <c r="L50" s="30"/>
      <c r="M50" s="30"/>
      <c r="N50" s="30"/>
      <c r="O50" s="58"/>
      <c r="P50" s="58"/>
      <c r="Q50" s="58"/>
      <c r="R50" s="30"/>
      <c r="S50" s="30"/>
      <c r="T50" s="34"/>
      <c r="U50" s="35"/>
      <c r="V50" s="35"/>
      <c r="W50" s="35"/>
      <c r="X50" s="33"/>
      <c r="Y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s="31" customFormat="1" ht="21" customHeight="1">
      <c r="A51" s="58"/>
      <c r="C51" s="54"/>
      <c r="D51" s="54"/>
      <c r="E51" s="46"/>
      <c r="F51" s="46"/>
      <c r="G51" s="46"/>
      <c r="H51" s="58"/>
      <c r="I51" s="30"/>
      <c r="J51" s="30"/>
      <c r="K51" s="30"/>
      <c r="L51" s="30"/>
      <c r="M51" s="30"/>
      <c r="N51" s="30"/>
      <c r="O51" s="58"/>
      <c r="P51" s="58"/>
      <c r="Q51" s="58"/>
      <c r="R51" s="30"/>
      <c r="S51" s="30"/>
      <c r="T51" s="34"/>
      <c r="U51" s="35"/>
      <c r="V51" s="35"/>
      <c r="W51" s="35"/>
      <c r="X51" s="33"/>
      <c r="Y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s="31" customFormat="1" ht="21" customHeight="1">
      <c r="A52" s="58"/>
      <c r="C52" s="54"/>
      <c r="D52" s="54"/>
      <c r="E52" s="46"/>
      <c r="F52" s="46"/>
      <c r="G52" s="46"/>
      <c r="H52" s="58"/>
      <c r="I52" s="30"/>
      <c r="J52" s="30"/>
      <c r="K52" s="30"/>
      <c r="L52" s="30"/>
      <c r="M52" s="30"/>
      <c r="N52" s="30"/>
      <c r="O52" s="58"/>
      <c r="P52" s="58"/>
      <c r="Q52" s="58"/>
      <c r="R52" s="30"/>
      <c r="S52" s="30"/>
      <c r="T52" s="34"/>
      <c r="U52" s="35"/>
      <c r="V52" s="35"/>
      <c r="W52" s="35"/>
      <c r="X52" s="33"/>
      <c r="Y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s="31" customFormat="1" ht="21" customHeight="1">
      <c r="A53" s="58"/>
      <c r="C53" s="54"/>
      <c r="D53" s="54"/>
      <c r="E53" s="46"/>
      <c r="F53" s="46"/>
      <c r="G53" s="46"/>
      <c r="H53" s="58"/>
      <c r="I53" s="30"/>
      <c r="J53" s="30"/>
      <c r="K53" s="30"/>
      <c r="L53" s="30"/>
      <c r="M53" s="30"/>
      <c r="N53" s="30"/>
      <c r="O53" s="58"/>
      <c r="P53" s="58"/>
      <c r="Q53" s="58"/>
      <c r="R53" s="30"/>
      <c r="S53" s="30"/>
      <c r="T53" s="34"/>
      <c r="U53" s="35"/>
      <c r="V53" s="35"/>
      <c r="W53" s="35"/>
      <c r="X53" s="33"/>
      <c r="Y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s="31" customFormat="1" ht="21" customHeight="1">
      <c r="A54" s="58"/>
      <c r="B54" s="30"/>
      <c r="C54" s="54"/>
      <c r="D54" s="54"/>
      <c r="E54" s="46"/>
      <c r="F54" s="46"/>
      <c r="G54" s="46"/>
      <c r="H54" s="58"/>
      <c r="I54" s="30"/>
      <c r="J54" s="30"/>
      <c r="K54" s="30"/>
      <c r="L54" s="30"/>
      <c r="M54" s="30"/>
      <c r="N54" s="30"/>
      <c r="O54" s="58"/>
      <c r="P54" s="58"/>
      <c r="Q54" s="58"/>
      <c r="R54" s="30"/>
      <c r="S54" s="30"/>
      <c r="T54" s="34"/>
      <c r="U54" s="35"/>
      <c r="V54" s="35"/>
      <c r="W54" s="35"/>
      <c r="X54" s="35"/>
      <c r="Y54" s="35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s="31" customFormat="1" ht="21" customHeight="1">
      <c r="A55" s="58"/>
      <c r="B55" s="30"/>
      <c r="C55" s="54"/>
      <c r="D55" s="54"/>
      <c r="E55" s="47"/>
      <c r="F55" s="46"/>
      <c r="G55" s="47"/>
      <c r="H55" s="58"/>
      <c r="I55" s="30"/>
      <c r="J55" s="30"/>
      <c r="K55" s="30"/>
      <c r="L55" s="30"/>
      <c r="M55" s="30"/>
      <c r="N55" s="30"/>
      <c r="O55" s="58"/>
      <c r="P55" s="58"/>
      <c r="Q55" s="58"/>
      <c r="R55" s="30"/>
      <c r="S55" s="30"/>
      <c r="T55" s="34"/>
      <c r="U55" s="35"/>
      <c r="V55" s="35"/>
      <c r="W55" s="35"/>
      <c r="X55" s="35"/>
      <c r="Y55" s="35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s="31" customFormat="1" ht="21" customHeight="1">
      <c r="A56" s="58"/>
      <c r="B56" s="30"/>
      <c r="C56" s="54"/>
      <c r="D56" s="54"/>
      <c r="E56" s="46"/>
      <c r="F56" s="46"/>
      <c r="G56" s="46"/>
      <c r="H56" s="58"/>
      <c r="I56" s="30"/>
      <c r="J56" s="30"/>
      <c r="K56" s="30"/>
      <c r="L56" s="30"/>
      <c r="M56" s="30"/>
      <c r="N56" s="30"/>
      <c r="O56" s="58"/>
      <c r="P56" s="58"/>
      <c r="Q56" s="58"/>
      <c r="R56" s="30"/>
      <c r="S56" s="30"/>
      <c r="T56" s="34"/>
      <c r="U56" s="35"/>
      <c r="V56" s="35"/>
      <c r="W56" s="35"/>
      <c r="X56" s="35"/>
      <c r="Y56" s="35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s="31" customFormat="1" ht="21" customHeight="1">
      <c r="A57" s="58"/>
      <c r="B57" s="30"/>
      <c r="C57" s="54"/>
      <c r="D57" s="54"/>
      <c r="E57" s="46"/>
      <c r="F57" s="46"/>
      <c r="G57" s="46"/>
      <c r="H57" s="58"/>
      <c r="I57" s="30"/>
      <c r="J57" s="30"/>
      <c r="K57" s="30"/>
      <c r="L57" s="30"/>
      <c r="M57" s="30"/>
      <c r="N57" s="30"/>
      <c r="O57" s="58"/>
      <c r="P57" s="58"/>
      <c r="Q57" s="58"/>
      <c r="R57" s="30"/>
      <c r="S57" s="30"/>
      <c r="T57" s="34"/>
      <c r="U57" s="35"/>
      <c r="V57" s="35"/>
      <c r="W57" s="35"/>
      <c r="X57" s="35"/>
      <c r="Y57" s="35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s="31" customFormat="1" ht="21" customHeight="1">
      <c r="A58" s="58"/>
      <c r="B58" s="30"/>
      <c r="C58" s="54"/>
      <c r="D58" s="54"/>
      <c r="E58" s="46"/>
      <c r="F58" s="46"/>
      <c r="G58" s="46"/>
      <c r="H58" s="58"/>
      <c r="I58" s="30"/>
      <c r="J58" s="30"/>
      <c r="K58" s="30"/>
      <c r="L58" s="30"/>
      <c r="M58" s="30"/>
      <c r="N58" s="30"/>
      <c r="O58" s="58"/>
      <c r="P58" s="58"/>
      <c r="Q58" s="58"/>
      <c r="R58" s="30"/>
      <c r="S58" s="30"/>
      <c r="T58" s="34"/>
      <c r="U58" s="35"/>
      <c r="V58" s="35"/>
      <c r="W58" s="35"/>
      <c r="X58" s="35"/>
      <c r="Y58" s="35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</sheetData>
  <mergeCells count="56">
    <mergeCell ref="I18:J18"/>
    <mergeCell ref="I13:J13"/>
    <mergeCell ref="I23:J23"/>
    <mergeCell ref="I8:K8"/>
    <mergeCell ref="I9:K9"/>
    <mergeCell ref="I10:K10"/>
    <mergeCell ref="I16:J16"/>
    <mergeCell ref="I17:J17"/>
    <mergeCell ref="Y35:AL35"/>
    <mergeCell ref="AG4:AJ15"/>
    <mergeCell ref="P32:Q32"/>
    <mergeCell ref="P33:Q33"/>
    <mergeCell ref="P34:Q34"/>
    <mergeCell ref="P6:Q6"/>
    <mergeCell ref="P8:Q8"/>
    <mergeCell ref="P31:Q31"/>
    <mergeCell ref="A35:X35"/>
    <mergeCell ref="F34:G34"/>
    <mergeCell ref="P11:Q11"/>
    <mergeCell ref="L28:M28"/>
    <mergeCell ref="J27:L27"/>
    <mergeCell ref="P26:Q26"/>
    <mergeCell ref="P27:Q27"/>
    <mergeCell ref="P15:R15"/>
    <mergeCell ref="AL1:AL34"/>
    <mergeCell ref="J32:L32"/>
    <mergeCell ref="L29:M29"/>
    <mergeCell ref="L30:M30"/>
    <mergeCell ref="M2:N2"/>
    <mergeCell ref="P20:R20"/>
    <mergeCell ref="P21:R21"/>
    <mergeCell ref="I21:J21"/>
    <mergeCell ref="I22:J22"/>
    <mergeCell ref="I24:J24"/>
    <mergeCell ref="P9:R9"/>
    <mergeCell ref="P10:R10"/>
    <mergeCell ref="P14:R14"/>
    <mergeCell ref="P17:R17"/>
    <mergeCell ref="I25:J25"/>
    <mergeCell ref="P4:R4"/>
    <mergeCell ref="M26:N26"/>
    <mergeCell ref="I26:J26"/>
    <mergeCell ref="I31:J31"/>
    <mergeCell ref="I33:J33"/>
    <mergeCell ref="A1:X1"/>
    <mergeCell ref="P7:Q7"/>
    <mergeCell ref="P5:R5"/>
    <mergeCell ref="P12:R12"/>
    <mergeCell ref="P13:R13"/>
    <mergeCell ref="I6:K6"/>
    <mergeCell ref="I5:K5"/>
    <mergeCell ref="I4:K4"/>
    <mergeCell ref="I14:J14"/>
    <mergeCell ref="I15:J15"/>
    <mergeCell ref="P16:R16"/>
    <mergeCell ref="I7:K7"/>
  </mergeCells>
  <conditionalFormatting sqref="L26">
    <cfRule type="cellIs" dxfId="159" priority="218" operator="notEqual">
      <formula>"→"</formula>
    </cfRule>
  </conditionalFormatting>
  <conditionalFormatting sqref="L33">
    <cfRule type="cellIs" dxfId="158" priority="213" operator="notEqual">
      <formula>"→"</formula>
    </cfRule>
  </conditionalFormatting>
  <conditionalFormatting sqref="P31">
    <cfRule type="expression" dxfId="157" priority="192">
      <formula>L31&lt;&gt;"→"</formula>
    </cfRule>
  </conditionalFormatting>
  <conditionalFormatting sqref="P32">
    <cfRule type="expression" dxfId="156" priority="189">
      <formula>L31&lt;&gt;"→"</formula>
    </cfRule>
  </conditionalFormatting>
  <conditionalFormatting sqref="J32">
    <cfRule type="expression" dxfId="155" priority="188">
      <formula>L31&lt;&gt;"→"</formula>
    </cfRule>
  </conditionalFormatting>
  <conditionalFormatting sqref="P33:Q33">
    <cfRule type="expression" dxfId="154" priority="185">
      <formula>L33&lt;&gt;"→"</formula>
    </cfRule>
  </conditionalFormatting>
  <conditionalFormatting sqref="P34:Q34">
    <cfRule type="expression" dxfId="153" priority="184">
      <formula>L33&lt;&gt;"→"</formula>
    </cfRule>
  </conditionalFormatting>
  <conditionalFormatting sqref="L31">
    <cfRule type="cellIs" dxfId="152" priority="182" operator="notEqual">
      <formula>"→"</formula>
    </cfRule>
  </conditionalFormatting>
  <conditionalFormatting sqref="P28:R28">
    <cfRule type="expression" dxfId="151" priority="174">
      <formula>OR($O$28="")</formula>
    </cfRule>
  </conditionalFormatting>
  <conditionalFormatting sqref="P29:R29">
    <cfRule type="expression" dxfId="150" priority="173">
      <formula>OR($O$29="")</formula>
    </cfRule>
  </conditionalFormatting>
  <conditionalFormatting sqref="P30:R30">
    <cfRule type="expression" dxfId="149" priority="172">
      <formula>OR($O$30="")</formula>
    </cfRule>
  </conditionalFormatting>
  <conditionalFormatting sqref="L28">
    <cfRule type="expression" dxfId="148" priority="171">
      <formula>OR($I$28="")</formula>
    </cfRule>
  </conditionalFormatting>
  <conditionalFormatting sqref="J29:M29">
    <cfRule type="expression" dxfId="147" priority="170">
      <formula>OR($I$29="")</formula>
    </cfRule>
  </conditionalFormatting>
  <conditionalFormatting sqref="J30:M30">
    <cfRule type="expression" dxfId="146" priority="169">
      <formula>OR($I$30="")</formula>
    </cfRule>
  </conditionalFormatting>
  <conditionalFormatting sqref="I27:R30 M26:Q26">
    <cfRule type="expression" dxfId="145" priority="167">
      <formula>OR($L$26&lt;&gt;"→")</formula>
    </cfRule>
  </conditionalFormatting>
  <conditionalFormatting sqref="AB4:AD4">
    <cfRule type="expression" dxfId="144" priority="161" stopIfTrue="1">
      <formula>$AA$4=""</formula>
    </cfRule>
  </conditionalFormatting>
  <conditionalFormatting sqref="AB5:AD5">
    <cfRule type="expression" dxfId="143" priority="157" stopIfTrue="1">
      <formula>$AA$5=""</formula>
    </cfRule>
  </conditionalFormatting>
  <conditionalFormatting sqref="AB6:AD6">
    <cfRule type="expression" dxfId="142" priority="153" stopIfTrue="1">
      <formula>$AA$6=""</formula>
    </cfRule>
  </conditionalFormatting>
  <conditionalFormatting sqref="AB7:AD7">
    <cfRule type="expression" dxfId="141" priority="149" stopIfTrue="1">
      <formula>$AA$7=""</formula>
    </cfRule>
  </conditionalFormatting>
  <conditionalFormatting sqref="AB8:AD8">
    <cfRule type="expression" dxfId="140" priority="145" stopIfTrue="1">
      <formula>$AA$8=""</formula>
    </cfRule>
  </conditionalFormatting>
  <conditionalFormatting sqref="AB9:AD9">
    <cfRule type="expression" dxfId="139" priority="141" stopIfTrue="1">
      <formula>$AA$9=""</formula>
    </cfRule>
  </conditionalFormatting>
  <conditionalFormatting sqref="AB10:AD10">
    <cfRule type="expression" dxfId="138" priority="137" stopIfTrue="1">
      <formula>$AA$10=""</formula>
    </cfRule>
  </conditionalFormatting>
  <conditionalFormatting sqref="AB11:AD11">
    <cfRule type="expression" dxfId="137" priority="133" stopIfTrue="1">
      <formula>$AA$11=""</formula>
    </cfRule>
  </conditionalFormatting>
  <conditionalFormatting sqref="AB12:AD12">
    <cfRule type="expression" dxfId="136" priority="129" stopIfTrue="1">
      <formula>$AA$12=""</formula>
    </cfRule>
  </conditionalFormatting>
  <conditionalFormatting sqref="AB13:AD13">
    <cfRule type="expression" dxfId="135" priority="125" stopIfTrue="1">
      <formula>$AA$13=""</formula>
    </cfRule>
  </conditionalFormatting>
  <conditionalFormatting sqref="AB14:AD14">
    <cfRule type="expression" dxfId="134" priority="121" stopIfTrue="1">
      <formula>$AA$14=""</formula>
    </cfRule>
  </conditionalFormatting>
  <conditionalFormatting sqref="AB15:AD15">
    <cfRule type="expression" dxfId="133" priority="117" stopIfTrue="1">
      <formula>$AA$15=""</formula>
    </cfRule>
  </conditionalFormatting>
  <conditionalFormatting sqref="AB19:AD19">
    <cfRule type="expression" dxfId="132" priority="113" stopIfTrue="1">
      <formula>$AA$19=""</formula>
    </cfRule>
  </conditionalFormatting>
  <conditionalFormatting sqref="AB25:AD25">
    <cfRule type="expression" dxfId="131" priority="97" stopIfTrue="1">
      <formula>$AA$25=""</formula>
    </cfRule>
  </conditionalFormatting>
  <conditionalFormatting sqref="AB21:AD21">
    <cfRule type="expression" dxfId="130" priority="89" stopIfTrue="1">
      <formula>$AA$21=""</formula>
    </cfRule>
  </conditionalFormatting>
  <conditionalFormatting sqref="AB20:AD20">
    <cfRule type="expression" dxfId="129" priority="85" stopIfTrue="1">
      <formula>$AA$20=""</formula>
    </cfRule>
  </conditionalFormatting>
  <conditionalFormatting sqref="AB22:AD22">
    <cfRule type="expression" dxfId="128" priority="81" stopIfTrue="1">
      <formula>$AA$22=""</formula>
    </cfRule>
  </conditionalFormatting>
  <conditionalFormatting sqref="AB23:AD23">
    <cfRule type="expression" dxfId="127" priority="77" stopIfTrue="1">
      <formula>$AA$23=""</formula>
    </cfRule>
  </conditionalFormatting>
  <conditionalFormatting sqref="AB24:AD24">
    <cfRule type="expression" dxfId="126" priority="73" stopIfTrue="1">
      <formula>$AA$24=""</formula>
    </cfRule>
  </conditionalFormatting>
  <conditionalFormatting sqref="AB26:AD26">
    <cfRule type="expression" dxfId="125" priority="69" stopIfTrue="1">
      <formula>$AA$26=""</formula>
    </cfRule>
  </conditionalFormatting>
  <conditionalFormatting sqref="AB27:AD27">
    <cfRule type="expression" dxfId="124" priority="65" stopIfTrue="1">
      <formula>$AA$27=""</formula>
    </cfRule>
  </conditionalFormatting>
  <conditionalFormatting sqref="AB28:AD28">
    <cfRule type="expression" dxfId="123" priority="61" stopIfTrue="1">
      <formula>$AA$28=""</formula>
    </cfRule>
  </conditionalFormatting>
  <conditionalFormatting sqref="AB29:AD29">
    <cfRule type="expression" dxfId="122" priority="57" stopIfTrue="1">
      <formula>$AA$29=""</formula>
    </cfRule>
  </conditionalFormatting>
  <conditionalFormatting sqref="AB30:AD30">
    <cfRule type="expression" dxfId="121" priority="53" stopIfTrue="1">
      <formula>$AA$30=""</formula>
    </cfRule>
  </conditionalFormatting>
  <conditionalFormatting sqref="AI20:AK20">
    <cfRule type="expression" dxfId="120" priority="45" stopIfTrue="1">
      <formula>$AH$20=""</formula>
    </cfRule>
  </conditionalFormatting>
  <conditionalFormatting sqref="AI30:AK30">
    <cfRule type="expression" dxfId="119" priority="41" stopIfTrue="1">
      <formula>$AH$30=""</formula>
    </cfRule>
  </conditionalFormatting>
  <conditionalFormatting sqref="AI21:AK21">
    <cfRule type="expression" dxfId="118" priority="37" stopIfTrue="1">
      <formula>$AH$21=""</formula>
    </cfRule>
  </conditionalFormatting>
  <conditionalFormatting sqref="AI22:AK22">
    <cfRule type="expression" dxfId="117" priority="33" stopIfTrue="1">
      <formula>$AH$22=""</formula>
    </cfRule>
  </conditionalFormatting>
  <conditionalFormatting sqref="AI23:AK23">
    <cfRule type="expression" dxfId="116" priority="29" stopIfTrue="1">
      <formula>$AH$23=""</formula>
    </cfRule>
  </conditionalFormatting>
  <conditionalFormatting sqref="AI24:AK24">
    <cfRule type="expression" dxfId="115" priority="25" stopIfTrue="1">
      <formula>$AH$24=""</formula>
    </cfRule>
  </conditionalFormatting>
  <conditionalFormatting sqref="AI25:AK25">
    <cfRule type="expression" dxfId="114" priority="21" stopIfTrue="1">
      <formula>$AH$25=""</formula>
    </cfRule>
  </conditionalFormatting>
  <conditionalFormatting sqref="AI26:AK26">
    <cfRule type="expression" dxfId="113" priority="17" stopIfTrue="1">
      <formula>$AH$26=""</formula>
    </cfRule>
  </conditionalFormatting>
  <conditionalFormatting sqref="AI27:AK27">
    <cfRule type="expression" dxfId="112" priority="13" stopIfTrue="1">
      <formula>$AH$27=""</formula>
    </cfRule>
  </conditionalFormatting>
  <conditionalFormatting sqref="AI28:AK28">
    <cfRule type="expression" dxfId="111" priority="9" stopIfTrue="1">
      <formula>$AH$28=""</formula>
    </cfRule>
  </conditionalFormatting>
  <conditionalFormatting sqref="AI29:AK29">
    <cfRule type="expression" dxfId="110" priority="5" stopIfTrue="1">
      <formula>$AH$29=""</formula>
    </cfRule>
  </conditionalFormatting>
  <conditionalFormatting sqref="AI19:AK19">
    <cfRule type="expression" dxfId="3" priority="1" stopIfTrue="1">
      <formula>$AH$19=""</formula>
    </cfRule>
  </conditionalFormatting>
  <dataValidations count="12">
    <dataValidation type="whole" allowBlank="1" showInputMessage="1" showErrorMessage="1" sqref="B11:B16">
      <formula1>0</formula1>
      <formula2>220</formula2>
    </dataValidation>
    <dataValidation type="decimal" allowBlank="1" showInputMessage="1" showErrorMessage="1" sqref="B4">
      <formula1>0</formula1>
      <formula2>123</formula2>
    </dataValidation>
    <dataValidation type="decimal" allowBlank="1" showInputMessage="1" showErrorMessage="1" sqref="B5">
      <formula1>0</formula1>
      <formula2>250</formula2>
    </dataValidation>
    <dataValidation type="decimal" allowBlank="1" showInputMessage="1" showErrorMessage="1" sqref="B6">
      <formula1>0</formula1>
      <formula2>500</formula2>
    </dataValidation>
    <dataValidation type="decimal" allowBlank="1" showInputMessage="1" showErrorMessage="1" sqref="B24">
      <formula1>0</formula1>
      <formula2>10000</formula2>
    </dataValidation>
    <dataValidation type="decimal" allowBlank="1" showInputMessage="1" showErrorMessage="1" sqref="B34">
      <formula1>-360</formula1>
      <formula2>360</formula2>
    </dataValidation>
    <dataValidation type="whole" allowBlank="1" showInputMessage="1" showErrorMessage="1" sqref="K28:K30">
      <formula1>0</formula1>
      <formula2>90</formula2>
    </dataValidation>
    <dataValidation type="whole" allowBlank="1" showInputMessage="1" showErrorMessage="1" sqref="Q28:Q30">
      <formula1>0</formula1>
      <formula2>180</formula2>
    </dataValidation>
    <dataValidation type="whole" allowBlank="1" showInputMessage="1" showErrorMessage="1" sqref="P7:Q8">
      <formula1>0</formula1>
      <formula2>10000</formula2>
    </dataValidation>
    <dataValidation type="decimal" allowBlank="1" showInputMessage="1" showErrorMessage="1" sqref="P6:Q6 P11:Q11">
      <formula1>0</formula1>
      <formula2>100000</formula2>
    </dataValidation>
    <dataValidation type="decimal" allowBlank="1" showInputMessage="1" showErrorMessage="1" sqref="J27:L27 P26:Q27 P31:Q34 J32:L32">
      <formula1>-9999999</formula1>
      <formula2>9999999</formula2>
    </dataValidation>
    <dataValidation type="list" allowBlank="1" showInputMessage="1" showErrorMessage="1" sqref="P30">
      <formula1>$HA$27:$HA$28</formula1>
    </dataValidation>
  </dataValidations>
  <pageMargins left="0.75" right="0.75" top="1" bottom="1" header="0.5" footer="0.5"/>
  <pageSetup orientation="portrait" horizontalDpi="4294967292" verticalDpi="4294967292"/>
  <ignoredErrors>
    <ignoredError sqref="R32:R33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8" id="{35AB0F1E-98FC-4514-B947-0392263745CD}">
            <xm:f>OR($I$28="",VLOOKUP($M$26,DataSettings!$CB$3:$CD$11,3,FALSE)=3)</xm:f>
            <x14:dxf>
              <font>
                <color auto="1"/>
              </font>
              <fill>
                <patternFill>
                  <bgColor theme="1"/>
                </patternFill>
              </fill>
            </x14:dxf>
          </x14:cfRule>
          <xm:sqref>J28:K28</xm:sqref>
        </x14:conditionalFormatting>
        <x14:conditionalFormatting xmlns:xm="http://schemas.microsoft.com/office/excel/2006/main">
          <x14:cfRule type="expression" priority="165" id="{C871C59E-DB64-8340-B97B-6A9C2C6CB500}">
            <xm:f>OR(VLOOKUP(AA4,DataSettings!$EK$3:$EM$16,3,FALSE)&lt;2,VLOOKUP(AA4,DataSettings!$EK$3:$EM$16,3,FALSE)&gt;4)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AB4</xm:sqref>
        </x14:conditionalFormatting>
        <x14:conditionalFormatting xmlns:xm="http://schemas.microsoft.com/office/excel/2006/main">
          <x14:cfRule type="expression" priority="164" id="{74FC7CB4-0226-D342-A7FB-DD3F9059244F}">
            <xm:f>OR(VLOOKUP(AA4,DataSettings!$EK$4:$EM$16,3,FALSE)&lt;4,VLOOKUP(AA4,DataSettings!$EK$4:$EM$16,3,FALSE)&gt;4)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AC4</xm:sqref>
        </x14:conditionalFormatting>
        <x14:conditionalFormatting xmlns:xm="http://schemas.microsoft.com/office/excel/2006/main">
          <x14:cfRule type="expression" priority="162" id="{06B2DE6C-65E5-284E-8B18-DF8619A4E22B}">
            <xm:f>OR(VLOOKUP(AA4,DataSettings!$EK$4:$EM$16,3,FALSE)&lt;3,VLOOKUP(AA4,DataSettings!$EK$4:$EM$16,3,FALSE)&gt;4)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AD4</xm:sqref>
        </x14:conditionalFormatting>
        <x14:conditionalFormatting xmlns:xm="http://schemas.microsoft.com/office/excel/2006/main">
          <x14:cfRule type="expression" priority="160" id="{795A3184-362D-FE4B-A987-1B4EBF68B717}">
            <xm:f>OR(VLOOKUP(AA5,DataSettings!$EK$3:$EM$16,3,FALSE)&lt;2,VLOOKUP(AA5,DataSettings!$EK$3:$EM$16,3,FALSE)&gt;4)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AB5</xm:sqref>
        </x14:conditionalFormatting>
        <x14:conditionalFormatting xmlns:xm="http://schemas.microsoft.com/office/excel/2006/main">
          <x14:cfRule type="expression" priority="159" id="{466334BE-7522-6A44-A358-0E2E1016582D}">
            <xm:f>OR(VLOOKUP(AA5,DataSettings!$EK$4:$EM$16,3,FALSE)&lt;4,VLOOKUP(AA5,DataSettings!$EK$4:$EM$16,3,FALSE)&gt;4)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AC5</xm:sqref>
        </x14:conditionalFormatting>
        <x14:conditionalFormatting xmlns:xm="http://schemas.microsoft.com/office/excel/2006/main">
          <x14:cfRule type="expression" priority="158" id="{9AC2998A-88DB-6A4B-8054-CC0A44770B3D}">
            <xm:f>OR(VLOOKUP(AA5,DataSettings!$EK$4:$EM$16,3,FALSE)&lt;3,VLOOKUP(AA5,DataSettings!$EK$4:$EM$16,3,FALSE)&gt;4)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AD5</xm:sqref>
        </x14:conditionalFormatting>
        <x14:conditionalFormatting xmlns:xm="http://schemas.microsoft.com/office/excel/2006/main">
          <x14:cfRule type="expression" priority="156" id="{A999F231-1D7A-DB40-9E66-7CFDE4A14088}">
            <xm:f>OR(VLOOKUP(AA6,DataSettings!$EK$3:$EM$16,3,FALSE)&lt;2,VLOOKUP(AA6,DataSettings!$EK$3:$EM$16,3,FALSE)&gt;4)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AB6</xm:sqref>
        </x14:conditionalFormatting>
        <x14:conditionalFormatting xmlns:xm="http://schemas.microsoft.com/office/excel/2006/main">
          <x14:cfRule type="expression" priority="155" id="{7FBE8FE2-F690-044D-B280-2678F8345AF6}">
            <xm:f>OR(VLOOKUP(AA6,DataSettings!$EK$4:$EM$16,3,FALSE)&lt;4,VLOOKUP(AA6,DataSettings!$EK$4:$EM$16,3,FALSE)&gt;4)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AC6</xm:sqref>
        </x14:conditionalFormatting>
        <x14:conditionalFormatting xmlns:xm="http://schemas.microsoft.com/office/excel/2006/main">
          <x14:cfRule type="expression" priority="154" id="{404F198E-62E5-CC4D-A9A3-9694442402DF}">
            <xm:f>OR(VLOOKUP(AA6,DataSettings!$EK$4:$EM$16,3,FALSE)&lt;3,VLOOKUP(AA6,DataSettings!$EK$4:$EM$16,3,FALSE)&gt;4)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AD6</xm:sqref>
        </x14:conditionalFormatting>
        <x14:conditionalFormatting xmlns:xm="http://schemas.microsoft.com/office/excel/2006/main">
          <x14:cfRule type="expression" priority="152" id="{03C7D3FD-EB6D-A349-B8B8-7E4F4C6F6BAB}">
            <xm:f>OR(VLOOKUP(AA7,DataSettings!$EK$3:$EM$16,3,FALSE)&lt;2,VLOOKUP(AA7,DataSettings!$EK$3:$EM$16,3,FALSE)&gt;4)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AB7</xm:sqref>
        </x14:conditionalFormatting>
        <x14:conditionalFormatting xmlns:xm="http://schemas.microsoft.com/office/excel/2006/main">
          <x14:cfRule type="expression" priority="151" id="{750603FE-6575-624E-9E35-B3CA6BB0CC40}">
            <xm:f>OR(VLOOKUP(AA7,DataSettings!$EK$4:$EM$16,3,FALSE)&lt;4,VLOOKUP(AA7,DataSettings!$EK$4:$EM$16,3,FALSE)&gt;4)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AC7</xm:sqref>
        </x14:conditionalFormatting>
        <x14:conditionalFormatting xmlns:xm="http://schemas.microsoft.com/office/excel/2006/main">
          <x14:cfRule type="expression" priority="150" id="{2214308C-8DB3-CF40-909C-3D700CB87902}">
            <xm:f>OR(VLOOKUP(AA7,DataSettings!$EK$4:$EM$16,3,FALSE)&lt;3,VLOOKUP(AA7,DataSettings!$EK$4:$EM$16,3,FALSE)&gt;4)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AD7</xm:sqref>
        </x14:conditionalFormatting>
        <x14:conditionalFormatting xmlns:xm="http://schemas.microsoft.com/office/excel/2006/main">
          <x14:cfRule type="expression" priority="148" id="{DDF6F26B-6982-FA4A-80EA-D2BF4818F216}">
            <xm:f>OR(VLOOKUP(AA8,DataSettings!$EK$3:$EM$16,3,FALSE)&lt;2,VLOOKUP(AA8,DataSettings!$EK$3:$EM$16,3,FALSE)&gt;4)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AB8</xm:sqref>
        </x14:conditionalFormatting>
        <x14:conditionalFormatting xmlns:xm="http://schemas.microsoft.com/office/excel/2006/main">
          <x14:cfRule type="expression" priority="147" id="{D521CF8D-05A0-D542-BD78-0A5EF6A8CFDD}">
            <xm:f>OR(VLOOKUP(AA8,DataSettings!$EK$4:$EM$16,3,FALSE)&lt;4,VLOOKUP(AA8,DataSettings!$EK$4:$EM$16,3,FALSE)&gt;4)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AC8</xm:sqref>
        </x14:conditionalFormatting>
        <x14:conditionalFormatting xmlns:xm="http://schemas.microsoft.com/office/excel/2006/main">
          <x14:cfRule type="expression" priority="146" id="{2068FFED-C392-E24D-A64C-D586D26DC6C3}">
            <xm:f>OR(VLOOKUP(AA8,DataSettings!$EK$4:$EM$16,3,FALSE)&lt;3,VLOOKUP(AA8,DataSettings!$EK$4:$EM$16,3,FALSE)&gt;4)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AD8</xm:sqref>
        </x14:conditionalFormatting>
        <x14:conditionalFormatting xmlns:xm="http://schemas.microsoft.com/office/excel/2006/main">
          <x14:cfRule type="expression" priority="144" id="{355D3B1A-9E7F-C343-8704-C4E2FD5C6057}">
            <xm:f>OR(VLOOKUP(AA9,DataSettings!$EK$3:$EM$16,3,FALSE)&lt;2,VLOOKUP(AA9,DataSettings!$EK$3:$EM$16,3,FALSE)&gt;4)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AB9</xm:sqref>
        </x14:conditionalFormatting>
        <x14:conditionalFormatting xmlns:xm="http://schemas.microsoft.com/office/excel/2006/main">
          <x14:cfRule type="expression" priority="143" id="{73DCA658-CC86-1E49-BF6A-0FDFF4C5A92F}">
            <xm:f>OR(VLOOKUP(AA9,DataSettings!$EK$4:$EM$16,3,FALSE)&lt;4,VLOOKUP(AA9,DataSettings!$EK$4:$EM$16,3,FALSE)&gt;4)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AC9</xm:sqref>
        </x14:conditionalFormatting>
        <x14:conditionalFormatting xmlns:xm="http://schemas.microsoft.com/office/excel/2006/main">
          <x14:cfRule type="expression" priority="142" id="{378C5C36-C388-9145-8C48-31B41B04E70D}">
            <xm:f>OR(VLOOKUP(AA9,DataSettings!$EK$4:$EM$16,3,FALSE)&lt;3,VLOOKUP(AA9,DataSettings!$EK$4:$EM$16,3,FALSE)&gt;4)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AD9</xm:sqref>
        </x14:conditionalFormatting>
        <x14:conditionalFormatting xmlns:xm="http://schemas.microsoft.com/office/excel/2006/main">
          <x14:cfRule type="expression" priority="140" id="{2DE54221-52FD-4746-B5E9-38134B8BB95B}">
            <xm:f>OR(VLOOKUP(AA10,DataSettings!$EK$3:$EM$16,3,FALSE)&lt;2,VLOOKUP(AA10,DataSettings!$EK$3:$EM$16,3,FALSE)&gt;4)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AB10</xm:sqref>
        </x14:conditionalFormatting>
        <x14:conditionalFormatting xmlns:xm="http://schemas.microsoft.com/office/excel/2006/main">
          <x14:cfRule type="expression" priority="139" id="{B418DE22-466F-BF4F-8034-DDD85BBF5369}">
            <xm:f>OR(VLOOKUP(AA10,DataSettings!$EK$4:$EM$16,3,FALSE)&lt;4,VLOOKUP(AA10,DataSettings!$EK$4:$EM$16,3,FALSE)&gt;4)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AC10</xm:sqref>
        </x14:conditionalFormatting>
        <x14:conditionalFormatting xmlns:xm="http://schemas.microsoft.com/office/excel/2006/main">
          <x14:cfRule type="expression" priority="138" id="{B3C999CB-8679-FF42-9A48-2FD18A0CCCF0}">
            <xm:f>OR(VLOOKUP(AA10,DataSettings!$EK$4:$EM$16,3,FALSE)&lt;3,VLOOKUP(AA10,DataSettings!$EK$4:$EM$16,3,FALSE)&gt;4)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AD10</xm:sqref>
        </x14:conditionalFormatting>
        <x14:conditionalFormatting xmlns:xm="http://schemas.microsoft.com/office/excel/2006/main">
          <x14:cfRule type="expression" priority="136" id="{B3E88B93-46F4-7A4C-9939-6D95049D1A77}">
            <xm:f>OR(VLOOKUP(AA11,DataSettings!$EK$3:$EM$16,3,FALSE)&lt;2,VLOOKUP(AA11,DataSettings!$EK$3:$EM$16,3,FALSE)&gt;4)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AB11</xm:sqref>
        </x14:conditionalFormatting>
        <x14:conditionalFormatting xmlns:xm="http://schemas.microsoft.com/office/excel/2006/main">
          <x14:cfRule type="expression" priority="135" id="{EBE9C728-04A2-0C44-B11E-39D00F32D1B4}">
            <xm:f>OR(VLOOKUP(AA11,DataSettings!$EK$4:$EM$16,3,FALSE)&lt;4,VLOOKUP(AA11,DataSettings!$EK$4:$EM$16,3,FALSE)&gt;4)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AC11</xm:sqref>
        </x14:conditionalFormatting>
        <x14:conditionalFormatting xmlns:xm="http://schemas.microsoft.com/office/excel/2006/main">
          <x14:cfRule type="expression" priority="134" id="{06851BD2-D0E2-4E4B-933D-30E7B4457882}">
            <xm:f>OR(VLOOKUP(AA11,DataSettings!$EK$4:$EM$16,3,FALSE)&lt;3,VLOOKUP(AA11,DataSettings!$EK$4:$EM$16,3,FALSE)&gt;4)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AD11</xm:sqref>
        </x14:conditionalFormatting>
        <x14:conditionalFormatting xmlns:xm="http://schemas.microsoft.com/office/excel/2006/main">
          <x14:cfRule type="expression" priority="132" id="{9844EBA8-00EF-CD43-A75C-8EC7E13A4F6B}">
            <xm:f>OR(VLOOKUP(AA12,DataSettings!$EK$3:$EM$16,3,FALSE)&lt;2,VLOOKUP(AA12,DataSettings!$EK$3:$EM$16,3,FALSE)&gt;4)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AB12</xm:sqref>
        </x14:conditionalFormatting>
        <x14:conditionalFormatting xmlns:xm="http://schemas.microsoft.com/office/excel/2006/main">
          <x14:cfRule type="expression" priority="131" id="{51DF238D-1A1D-BD4E-B4CF-10105772CD79}">
            <xm:f>OR(VLOOKUP(AA12,DataSettings!$EK$4:$EM$16,3,FALSE)&lt;4,VLOOKUP(AA12,DataSettings!$EK$4:$EM$16,3,FALSE)&gt;4)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AC12</xm:sqref>
        </x14:conditionalFormatting>
        <x14:conditionalFormatting xmlns:xm="http://schemas.microsoft.com/office/excel/2006/main">
          <x14:cfRule type="expression" priority="130" id="{0BA5BF02-0D6E-3E45-BED8-D759D20A0371}">
            <xm:f>OR(VLOOKUP(AA12,DataSettings!$EK$4:$EM$16,3,FALSE)&lt;3,VLOOKUP(AA12,DataSettings!$EK$4:$EM$16,3,FALSE)&gt;4)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AD12</xm:sqref>
        </x14:conditionalFormatting>
        <x14:conditionalFormatting xmlns:xm="http://schemas.microsoft.com/office/excel/2006/main">
          <x14:cfRule type="expression" priority="128" id="{AF9E962C-97DD-FA4A-AF64-CCB5A52E076E}">
            <xm:f>OR(VLOOKUP(AA13,DataSettings!$EK$3:$EM$16,3,FALSE)&lt;2,VLOOKUP(AA13,DataSettings!$EK$3:$EM$16,3,FALSE)&gt;4)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AB13</xm:sqref>
        </x14:conditionalFormatting>
        <x14:conditionalFormatting xmlns:xm="http://schemas.microsoft.com/office/excel/2006/main">
          <x14:cfRule type="expression" priority="127" id="{B967C282-D3F6-CE4A-9A92-53F633A58CDB}">
            <xm:f>OR(VLOOKUP(AA13,DataSettings!$EK$4:$EM$16,3,FALSE)&lt;4,VLOOKUP(AA13,DataSettings!$EK$4:$EM$16,3,FALSE)&gt;4)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AC13</xm:sqref>
        </x14:conditionalFormatting>
        <x14:conditionalFormatting xmlns:xm="http://schemas.microsoft.com/office/excel/2006/main">
          <x14:cfRule type="expression" priority="126" id="{D5E3C97C-90CC-A845-8831-1314A28E62DB}">
            <xm:f>OR(VLOOKUP(AA13,DataSettings!$EK$4:$EM$16,3,FALSE)&lt;3,VLOOKUP(AA13,DataSettings!$EK$4:$EM$16,3,FALSE)&gt;4)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AD13</xm:sqref>
        </x14:conditionalFormatting>
        <x14:conditionalFormatting xmlns:xm="http://schemas.microsoft.com/office/excel/2006/main">
          <x14:cfRule type="expression" priority="124" id="{629D6335-E653-224C-8230-0A1FA2E2BC75}">
            <xm:f>OR(VLOOKUP(AA14,DataSettings!$EK$3:$EM$16,3,FALSE)&lt;2,VLOOKUP(AA14,DataSettings!$EK$3:$EM$16,3,FALSE)&gt;4)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AB14</xm:sqref>
        </x14:conditionalFormatting>
        <x14:conditionalFormatting xmlns:xm="http://schemas.microsoft.com/office/excel/2006/main">
          <x14:cfRule type="expression" priority="123" id="{71357FF7-0A14-7B49-8B6E-DF2A6CC229EA}">
            <xm:f>OR(VLOOKUP(AA14,DataSettings!$EK$4:$EM$16,3,FALSE)&lt;4,VLOOKUP(AA14,DataSettings!$EK$4:$EM$16,3,FALSE)&gt;4)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AC14</xm:sqref>
        </x14:conditionalFormatting>
        <x14:conditionalFormatting xmlns:xm="http://schemas.microsoft.com/office/excel/2006/main">
          <x14:cfRule type="expression" priority="122" id="{40CDE7BF-AF93-5349-8010-7AFE9FB87C02}">
            <xm:f>OR(VLOOKUP(AA14,DataSettings!$EK$4:$EM$16,3,FALSE)&lt;3,VLOOKUP(AA14,DataSettings!$EK$4:$EM$16,3,FALSE)&gt;4)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AD14</xm:sqref>
        </x14:conditionalFormatting>
        <x14:conditionalFormatting xmlns:xm="http://schemas.microsoft.com/office/excel/2006/main">
          <x14:cfRule type="expression" priority="120" id="{8983780D-6542-D64F-8143-D0EBC652814F}">
            <xm:f>OR(VLOOKUP(AA15,DataSettings!$EK$3:$EM$16,3,FALSE)&lt;2,VLOOKUP(AA15,DataSettings!$EK$3:$EM$16,3,FALSE)&gt;4)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AB15</xm:sqref>
        </x14:conditionalFormatting>
        <x14:conditionalFormatting xmlns:xm="http://schemas.microsoft.com/office/excel/2006/main">
          <x14:cfRule type="expression" priority="119" id="{7225C68C-9A11-B644-B216-AFF6526362DA}">
            <xm:f>OR(VLOOKUP(AA15,DataSettings!$EK$4:$EM$16,3,FALSE)&lt;4,VLOOKUP(AA15,DataSettings!$EK$4:$EM$16,3,FALSE)&gt;4)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AC15</xm:sqref>
        </x14:conditionalFormatting>
        <x14:conditionalFormatting xmlns:xm="http://schemas.microsoft.com/office/excel/2006/main">
          <x14:cfRule type="expression" priority="118" id="{A7845F61-065A-F249-A9A9-5784E2CB4984}">
            <xm:f>OR(VLOOKUP(AA15,DataSettings!$EK$4:$EM$16,3,FALSE)&lt;3,VLOOKUP(AA15,DataSettings!$EK$4:$EM$16,3,FALSE)&gt;4)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AD15</xm:sqref>
        </x14:conditionalFormatting>
        <x14:conditionalFormatting xmlns:xm="http://schemas.microsoft.com/office/excel/2006/main">
          <x14:cfRule type="expression" priority="116" id="{807698AD-B817-2B49-9493-4EDC7C231999}">
            <xm:f>OR(VLOOKUP(AA19,DataSettings!$EK$3:$EM$16,3,FALSE)&lt;2,VLOOKUP(AA19,DataSettings!$EK$3:$EM$16,3,FALSE)&gt;4)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AB19</xm:sqref>
        </x14:conditionalFormatting>
        <x14:conditionalFormatting xmlns:xm="http://schemas.microsoft.com/office/excel/2006/main">
          <x14:cfRule type="expression" priority="115" id="{3E3D14C7-6588-2F4F-B077-E71C0B178AD1}">
            <xm:f>OR(VLOOKUP(AA19,DataSettings!$EK$4:$EM$16,3,FALSE)&lt;4,VLOOKUP(AA19,DataSettings!$EK$4:$EM$16,3,FALSE)&gt;4)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AC19</xm:sqref>
        </x14:conditionalFormatting>
        <x14:conditionalFormatting xmlns:xm="http://schemas.microsoft.com/office/excel/2006/main">
          <x14:cfRule type="expression" priority="114" id="{D2D3AB42-8678-C148-8637-5A7FE0165DD2}">
            <xm:f>OR(VLOOKUP(AA19,DataSettings!$EK$4:$EM$16,3,FALSE)&lt;3,VLOOKUP(AA19,DataSettings!$EK$4:$EM$16,3,FALSE)&gt;4)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AD19</xm:sqref>
        </x14:conditionalFormatting>
        <x14:conditionalFormatting xmlns:xm="http://schemas.microsoft.com/office/excel/2006/main">
          <x14:cfRule type="expression" priority="100" id="{37461704-51F2-FC40-B705-0036BB7528D0}">
            <xm:f>OR(VLOOKUP(AA25,DataSettings!$EK$3:$EM$16,3,FALSE)&lt;2,VLOOKUP(AA25,DataSettings!$EK$3:$EM$16,3,FALSE)&gt;4)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AB25</xm:sqref>
        </x14:conditionalFormatting>
        <x14:conditionalFormatting xmlns:xm="http://schemas.microsoft.com/office/excel/2006/main">
          <x14:cfRule type="expression" priority="99" id="{C8F3AAF7-1223-4844-A793-6865195F6DB7}">
            <xm:f>OR(VLOOKUP(AA25,DataSettings!$EK$4:$EM$16,3,FALSE)&lt;4,VLOOKUP(AA25,DataSettings!$EK$4:$EM$16,3,FALSE)&gt;4)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AC25</xm:sqref>
        </x14:conditionalFormatting>
        <x14:conditionalFormatting xmlns:xm="http://schemas.microsoft.com/office/excel/2006/main">
          <x14:cfRule type="expression" priority="98" id="{107B60F5-61D3-6C4C-9E03-A603E47A604E}">
            <xm:f>OR(VLOOKUP(AA25,DataSettings!$EK$4:$EM$16,3,FALSE)&lt;3,VLOOKUP(AA25,DataSettings!$EK$4:$EM$16,3,FALSE)&gt;4)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AD25</xm:sqref>
        </x14:conditionalFormatting>
        <x14:conditionalFormatting xmlns:xm="http://schemas.microsoft.com/office/excel/2006/main">
          <x14:cfRule type="expression" priority="92" id="{975A0446-73EA-9E43-922E-F66BFEACC3E6}">
            <xm:f>OR(VLOOKUP(AA21,DataSettings!$EK$3:$EM$16,3,FALSE)&lt;2,VLOOKUP(AA21,DataSettings!$EK$3:$EM$16,3,FALSE)&gt;4)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AB21</xm:sqref>
        </x14:conditionalFormatting>
        <x14:conditionalFormatting xmlns:xm="http://schemas.microsoft.com/office/excel/2006/main">
          <x14:cfRule type="expression" priority="91" id="{38C54839-57EA-DC47-8FC1-E59EB73AEB93}">
            <xm:f>OR(VLOOKUP(AA21,DataSettings!$EK$4:$EM$16,3,FALSE)&lt;4,VLOOKUP(AA21,DataSettings!$EK$4:$EM$16,3,FALSE)&gt;4)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AC21</xm:sqref>
        </x14:conditionalFormatting>
        <x14:conditionalFormatting xmlns:xm="http://schemas.microsoft.com/office/excel/2006/main">
          <x14:cfRule type="expression" priority="90" id="{4EC28DE3-3991-1B41-9EAE-C6F1EE05478F}">
            <xm:f>OR(VLOOKUP(AA21,DataSettings!$EK$4:$EM$16,3,FALSE)&lt;3,VLOOKUP(AA21,DataSettings!$EK$4:$EM$16,3,FALSE)&gt;4)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AD21</xm:sqref>
        </x14:conditionalFormatting>
        <x14:conditionalFormatting xmlns:xm="http://schemas.microsoft.com/office/excel/2006/main">
          <x14:cfRule type="expression" priority="88" id="{3ADB511D-48EE-4C42-968B-D30B73E1FA97}">
            <xm:f>OR(VLOOKUP(AA20,DataSettings!$EK$3:$EM$16,3,FALSE)&lt;2,VLOOKUP(AA20,DataSettings!$EK$3:$EM$16,3,FALSE)&gt;4)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AB20</xm:sqref>
        </x14:conditionalFormatting>
        <x14:conditionalFormatting xmlns:xm="http://schemas.microsoft.com/office/excel/2006/main">
          <x14:cfRule type="expression" priority="87" id="{563310B3-BE7C-1143-B4F0-21067DE24472}">
            <xm:f>OR(VLOOKUP(AA20,DataSettings!$EK$4:$EM$16,3,FALSE)&lt;4,VLOOKUP(AA20,DataSettings!$EK$4:$EM$16,3,FALSE)&gt;4)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AC20</xm:sqref>
        </x14:conditionalFormatting>
        <x14:conditionalFormatting xmlns:xm="http://schemas.microsoft.com/office/excel/2006/main">
          <x14:cfRule type="expression" priority="86" id="{4945416B-864B-3341-A05B-65F923A5E071}">
            <xm:f>OR(VLOOKUP(AA20,DataSettings!$EK$4:$EM$16,3,FALSE)&lt;3,VLOOKUP(AA20,DataSettings!$EK$4:$EM$16,3,FALSE)&gt;4)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AD20</xm:sqref>
        </x14:conditionalFormatting>
        <x14:conditionalFormatting xmlns:xm="http://schemas.microsoft.com/office/excel/2006/main">
          <x14:cfRule type="expression" priority="84" id="{A018C03D-A5A0-6844-BA42-FE42296450F3}">
            <xm:f>OR(VLOOKUP(AA22,DataSettings!$EK$3:$EM$16,3,FALSE)&lt;2,VLOOKUP(AA22,DataSettings!$EK$3:$EM$16,3,FALSE)&gt;4)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AB22</xm:sqref>
        </x14:conditionalFormatting>
        <x14:conditionalFormatting xmlns:xm="http://schemas.microsoft.com/office/excel/2006/main">
          <x14:cfRule type="expression" priority="83" id="{441DA583-31AE-AB4A-9256-B82584291C8E}">
            <xm:f>OR(VLOOKUP(AA22,DataSettings!$EK$4:$EM$16,3,FALSE)&lt;4,VLOOKUP(AA22,DataSettings!$EK$4:$EM$16,3,FALSE)&gt;4)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AC22</xm:sqref>
        </x14:conditionalFormatting>
        <x14:conditionalFormatting xmlns:xm="http://schemas.microsoft.com/office/excel/2006/main">
          <x14:cfRule type="expression" priority="82" id="{EA6F3378-A765-C948-9F7B-E6FD95E4CDD7}">
            <xm:f>OR(VLOOKUP(AA22,DataSettings!$EK$4:$EM$16,3,FALSE)&lt;3,VLOOKUP(AA22,DataSettings!$EK$4:$EM$16,3,FALSE)&gt;4)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AD22</xm:sqref>
        </x14:conditionalFormatting>
        <x14:conditionalFormatting xmlns:xm="http://schemas.microsoft.com/office/excel/2006/main">
          <x14:cfRule type="expression" priority="80" id="{A1F40AD2-03AE-AD49-AEBD-018F00D96748}">
            <xm:f>OR(VLOOKUP(AA23,DataSettings!$EK$3:$EM$16,3,FALSE)&lt;2,VLOOKUP(AA23,DataSettings!$EK$3:$EM$16,3,FALSE)&gt;4)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AB23</xm:sqref>
        </x14:conditionalFormatting>
        <x14:conditionalFormatting xmlns:xm="http://schemas.microsoft.com/office/excel/2006/main">
          <x14:cfRule type="expression" priority="79" id="{407F7BB0-ECA4-2748-BE3F-AE441CC11ACE}">
            <xm:f>OR(VLOOKUP(AA23,DataSettings!$EK$4:$EM$16,3,FALSE)&lt;4,VLOOKUP(AA23,DataSettings!$EK$4:$EM$16,3,FALSE)&gt;4)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AC23</xm:sqref>
        </x14:conditionalFormatting>
        <x14:conditionalFormatting xmlns:xm="http://schemas.microsoft.com/office/excel/2006/main">
          <x14:cfRule type="expression" priority="78" id="{64B0FAA1-EE52-8C48-87DB-DCA06A528AD1}">
            <xm:f>OR(VLOOKUP(AA23,DataSettings!$EK$4:$EM$16,3,FALSE)&lt;3,VLOOKUP(AA23,DataSettings!$EK$4:$EM$16,3,FALSE)&gt;4)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AD23</xm:sqref>
        </x14:conditionalFormatting>
        <x14:conditionalFormatting xmlns:xm="http://schemas.microsoft.com/office/excel/2006/main">
          <x14:cfRule type="expression" priority="76" id="{C7EA34B5-073C-2048-B7A2-9D81CAF80513}">
            <xm:f>OR(VLOOKUP(AA24,DataSettings!$EK$3:$EM$16,3,FALSE)&lt;2,VLOOKUP(AA24,DataSettings!$EK$3:$EM$16,3,FALSE)&gt;4)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AB24</xm:sqref>
        </x14:conditionalFormatting>
        <x14:conditionalFormatting xmlns:xm="http://schemas.microsoft.com/office/excel/2006/main">
          <x14:cfRule type="expression" priority="75" id="{99591E63-B7A1-F14C-B648-3D086406C1D6}">
            <xm:f>OR(VLOOKUP(AA24,DataSettings!$EK$4:$EM$16,3,FALSE)&lt;4,VLOOKUP(AA24,DataSettings!$EK$4:$EM$16,3,FALSE)&gt;4)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AC24</xm:sqref>
        </x14:conditionalFormatting>
        <x14:conditionalFormatting xmlns:xm="http://schemas.microsoft.com/office/excel/2006/main">
          <x14:cfRule type="expression" priority="74" id="{B4CB911B-FD11-FB40-AE79-ED98D5B0BCF7}">
            <xm:f>OR(VLOOKUP(AA24,DataSettings!$EK$4:$EM$16,3,FALSE)&lt;3,VLOOKUP(AA24,DataSettings!$EK$4:$EM$16,3,FALSE)&gt;4)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AD24</xm:sqref>
        </x14:conditionalFormatting>
        <x14:conditionalFormatting xmlns:xm="http://schemas.microsoft.com/office/excel/2006/main">
          <x14:cfRule type="expression" priority="72" id="{653471D7-41E3-0042-85E9-3417AC0DA928}">
            <xm:f>OR(VLOOKUP(AA26,DataSettings!$EK$3:$EM$16,3,FALSE)&lt;2,VLOOKUP(AA26,DataSettings!$EK$3:$EM$16,3,FALSE)&gt;4)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AB26</xm:sqref>
        </x14:conditionalFormatting>
        <x14:conditionalFormatting xmlns:xm="http://schemas.microsoft.com/office/excel/2006/main">
          <x14:cfRule type="expression" priority="71" id="{98618F29-8242-E94C-A5CC-80854481D0D8}">
            <xm:f>OR(VLOOKUP(AA26,DataSettings!$EK$4:$EM$16,3,FALSE)&lt;4,VLOOKUP(AA26,DataSettings!$EK$4:$EM$16,3,FALSE)&gt;4)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AC26</xm:sqref>
        </x14:conditionalFormatting>
        <x14:conditionalFormatting xmlns:xm="http://schemas.microsoft.com/office/excel/2006/main">
          <x14:cfRule type="expression" priority="70" id="{8A00617B-7D20-D04F-8A92-F975C025A78D}">
            <xm:f>OR(VLOOKUP(AA26,DataSettings!$EK$4:$EM$16,3,FALSE)&lt;3,VLOOKUP(AA26,DataSettings!$EK$4:$EM$16,3,FALSE)&gt;4)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AD26</xm:sqref>
        </x14:conditionalFormatting>
        <x14:conditionalFormatting xmlns:xm="http://schemas.microsoft.com/office/excel/2006/main">
          <x14:cfRule type="expression" priority="68" id="{51DC866B-993E-B443-BF6D-C6718033E10F}">
            <xm:f>OR(VLOOKUP(AA27,DataSettings!$EK$3:$EM$16,3,FALSE)&lt;2,VLOOKUP(AA27,DataSettings!$EK$3:$EM$16,3,FALSE)&gt;4)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AB27</xm:sqref>
        </x14:conditionalFormatting>
        <x14:conditionalFormatting xmlns:xm="http://schemas.microsoft.com/office/excel/2006/main">
          <x14:cfRule type="expression" priority="67" id="{6E502C7D-50EE-CD4D-8274-3B2B37B0D3D3}">
            <xm:f>OR(VLOOKUP(AA27,DataSettings!$EK$4:$EM$16,3,FALSE)&lt;4,VLOOKUP(AA27,DataSettings!$EK$4:$EM$16,3,FALSE)&gt;4)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AC27</xm:sqref>
        </x14:conditionalFormatting>
        <x14:conditionalFormatting xmlns:xm="http://schemas.microsoft.com/office/excel/2006/main">
          <x14:cfRule type="expression" priority="66" id="{E9410D0B-3DCC-9A42-948A-4FCB875E9797}">
            <xm:f>OR(VLOOKUP(AA27,DataSettings!$EK$4:$EM$16,3,FALSE)&lt;3,VLOOKUP(AA27,DataSettings!$EK$4:$EM$16,3,FALSE)&gt;4)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AD27</xm:sqref>
        </x14:conditionalFormatting>
        <x14:conditionalFormatting xmlns:xm="http://schemas.microsoft.com/office/excel/2006/main">
          <x14:cfRule type="expression" priority="64" id="{8DFC3BA3-A046-3F4F-B220-6E2242FE5D2D}">
            <xm:f>OR(VLOOKUP(AA28,DataSettings!$EK$3:$EM$16,3,FALSE)&lt;2,VLOOKUP(AA28,DataSettings!$EK$3:$EM$16,3,FALSE)&gt;4)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AB28</xm:sqref>
        </x14:conditionalFormatting>
        <x14:conditionalFormatting xmlns:xm="http://schemas.microsoft.com/office/excel/2006/main">
          <x14:cfRule type="expression" priority="63" id="{78319F62-8751-324A-8118-C4E336247051}">
            <xm:f>OR(VLOOKUP(AA28,DataSettings!$EK$4:$EM$16,3,FALSE)&lt;4,VLOOKUP(AA28,DataSettings!$EK$4:$EM$16,3,FALSE)&gt;4)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AC28</xm:sqref>
        </x14:conditionalFormatting>
        <x14:conditionalFormatting xmlns:xm="http://schemas.microsoft.com/office/excel/2006/main">
          <x14:cfRule type="expression" priority="62" id="{6F8FAE1C-1F9B-824E-BFAB-21BF29C2B643}">
            <xm:f>OR(VLOOKUP(AA28,DataSettings!$EK$4:$EM$16,3,FALSE)&lt;3,VLOOKUP(AA28,DataSettings!$EK$4:$EM$16,3,FALSE)&gt;4)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AD28</xm:sqref>
        </x14:conditionalFormatting>
        <x14:conditionalFormatting xmlns:xm="http://schemas.microsoft.com/office/excel/2006/main">
          <x14:cfRule type="expression" priority="60" id="{3919ED9E-D359-5843-954F-42B71CFB1895}">
            <xm:f>OR(VLOOKUP(AA29,DataSettings!$EK$3:$EM$16,3,FALSE)&lt;2,VLOOKUP(AA29,DataSettings!$EK$3:$EM$16,3,FALSE)&gt;4)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AB29</xm:sqref>
        </x14:conditionalFormatting>
        <x14:conditionalFormatting xmlns:xm="http://schemas.microsoft.com/office/excel/2006/main">
          <x14:cfRule type="expression" priority="59" id="{85C9CB01-8721-0444-9A54-00999753D705}">
            <xm:f>OR(VLOOKUP(AA29,DataSettings!$EK$4:$EM$16,3,FALSE)&lt;4,VLOOKUP(AA29,DataSettings!$EK$4:$EM$16,3,FALSE)&gt;4)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AC29</xm:sqref>
        </x14:conditionalFormatting>
        <x14:conditionalFormatting xmlns:xm="http://schemas.microsoft.com/office/excel/2006/main">
          <x14:cfRule type="expression" priority="58" id="{1EE9DB20-1482-9E4A-9251-954112C7BA1A}">
            <xm:f>OR(VLOOKUP(AA29,DataSettings!$EK$4:$EM$16,3,FALSE)&lt;3,VLOOKUP(AA29,DataSettings!$EK$4:$EM$16,3,FALSE)&gt;4)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AD29</xm:sqref>
        </x14:conditionalFormatting>
        <x14:conditionalFormatting xmlns:xm="http://schemas.microsoft.com/office/excel/2006/main">
          <x14:cfRule type="expression" priority="56" id="{591C4903-316B-FB49-A3A4-23AA9C4EE5AA}">
            <xm:f>OR(VLOOKUP(AA30,DataSettings!$EK$3:$EM$16,3,FALSE)&lt;2,VLOOKUP(AA30,DataSettings!$EK$3:$EM$16,3,FALSE)&gt;4)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AB30</xm:sqref>
        </x14:conditionalFormatting>
        <x14:conditionalFormatting xmlns:xm="http://schemas.microsoft.com/office/excel/2006/main">
          <x14:cfRule type="expression" priority="55" id="{500BE90C-AB69-854D-95A4-945BDD024462}">
            <xm:f>OR(VLOOKUP(AA30,DataSettings!$EK$4:$EM$16,3,FALSE)&lt;4,VLOOKUP(AA30,DataSettings!$EK$4:$EM$16,3,FALSE)&gt;4)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AC30</xm:sqref>
        </x14:conditionalFormatting>
        <x14:conditionalFormatting xmlns:xm="http://schemas.microsoft.com/office/excel/2006/main">
          <x14:cfRule type="expression" priority="54" id="{64A22703-B10C-5743-8B3E-ECFE58CBB28A}">
            <xm:f>OR(VLOOKUP(AA30,DataSettings!$EK$4:$EM$16,3,FALSE)&lt;3,VLOOKUP(AA30,DataSettings!$EK$4:$EM$16,3,FALSE)&gt;4)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AD30</xm:sqref>
        </x14:conditionalFormatting>
        <x14:conditionalFormatting xmlns:xm="http://schemas.microsoft.com/office/excel/2006/main">
          <x14:cfRule type="expression" priority="48" id="{FB9ABB8B-D4A7-994D-A0AA-1553C24C1383}">
            <xm:f>OR(VLOOKUP(AH20,DataSettings!$EK$3:$EM$16,3,FALSE)&lt;2,VLOOKUP(AH20,DataSettings!$EK$3:$EM$16,3,FALSE)&gt;4)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AI20</xm:sqref>
        </x14:conditionalFormatting>
        <x14:conditionalFormatting xmlns:xm="http://schemas.microsoft.com/office/excel/2006/main">
          <x14:cfRule type="expression" priority="47" id="{9188D323-4FFF-7443-AFC1-D9C25CA62E2F}">
            <xm:f>OR(VLOOKUP(AH20,DataSettings!$EK$4:$EM$16,3,FALSE)&lt;4,VLOOKUP(AH20,DataSettings!$EK$4:$EM$16,3,FALSE)&gt;4)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AJ20</xm:sqref>
        </x14:conditionalFormatting>
        <x14:conditionalFormatting xmlns:xm="http://schemas.microsoft.com/office/excel/2006/main">
          <x14:cfRule type="expression" priority="46" id="{3CD78C28-3C6B-2945-950A-2DBED91C448E}">
            <xm:f>OR(VLOOKUP(AH20,DataSettings!$EK$4:$EM$16,3,FALSE)&lt;3,VLOOKUP(AH20,DataSettings!$EK$4:$EM$16,3,FALSE)&gt;4)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AK20</xm:sqref>
        </x14:conditionalFormatting>
        <x14:conditionalFormatting xmlns:xm="http://schemas.microsoft.com/office/excel/2006/main">
          <x14:cfRule type="expression" priority="44" id="{681B0004-C2C4-C042-94B9-62905EE4377E}">
            <xm:f>OR(VLOOKUP(AH30,DataSettings!$EK$3:$EM$16,3,FALSE)&lt;2,VLOOKUP(AH30,DataSettings!$EK$3:$EM$16,3,FALSE)&gt;4)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AI30</xm:sqref>
        </x14:conditionalFormatting>
        <x14:conditionalFormatting xmlns:xm="http://schemas.microsoft.com/office/excel/2006/main">
          <x14:cfRule type="expression" priority="43" id="{DEFD0D37-CD12-AB44-AF8F-7D1D2672882D}">
            <xm:f>OR(VLOOKUP(AH30,DataSettings!$EK$4:$EM$16,3,FALSE)&lt;4,VLOOKUP(AH30,DataSettings!$EK$4:$EM$16,3,FALSE)&gt;4)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AJ30</xm:sqref>
        </x14:conditionalFormatting>
        <x14:conditionalFormatting xmlns:xm="http://schemas.microsoft.com/office/excel/2006/main">
          <x14:cfRule type="expression" priority="42" id="{9E524C20-1D58-554C-A0A6-2425D819CD9E}">
            <xm:f>OR(VLOOKUP(AH30,DataSettings!$EK$4:$EM$16,3,FALSE)&lt;3,VLOOKUP(AH30,DataSettings!$EK$4:$EM$16,3,FALSE)&gt;4)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AK30</xm:sqref>
        </x14:conditionalFormatting>
        <x14:conditionalFormatting xmlns:xm="http://schemas.microsoft.com/office/excel/2006/main">
          <x14:cfRule type="expression" priority="40" id="{730E7372-CD0C-2E40-8A42-D3A9C9D2A3D4}">
            <xm:f>OR(VLOOKUP(AH21,DataSettings!$EK$3:$EM$16,3,FALSE)&lt;2,VLOOKUP(AH21,DataSettings!$EK$3:$EM$16,3,FALSE)&gt;4)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AI21</xm:sqref>
        </x14:conditionalFormatting>
        <x14:conditionalFormatting xmlns:xm="http://schemas.microsoft.com/office/excel/2006/main">
          <x14:cfRule type="expression" priority="39" id="{CC01EBBE-1DA8-7245-81F4-5785A64020C0}">
            <xm:f>OR(VLOOKUP(AH21,DataSettings!$EK$4:$EM$16,3,FALSE)&lt;4,VLOOKUP(AH21,DataSettings!$EK$4:$EM$16,3,FALSE)&gt;4)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AJ21</xm:sqref>
        </x14:conditionalFormatting>
        <x14:conditionalFormatting xmlns:xm="http://schemas.microsoft.com/office/excel/2006/main">
          <x14:cfRule type="expression" priority="38" id="{DA96A4A1-92D1-E540-92E6-D6F85C117F41}">
            <xm:f>OR(VLOOKUP(AH21,DataSettings!$EK$4:$EM$16,3,FALSE)&lt;3,VLOOKUP(AH21,DataSettings!$EK$4:$EM$16,3,FALSE)&gt;4)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AK21</xm:sqref>
        </x14:conditionalFormatting>
        <x14:conditionalFormatting xmlns:xm="http://schemas.microsoft.com/office/excel/2006/main">
          <x14:cfRule type="expression" priority="36" id="{69C57907-DB15-4249-BAB0-017B95CABC0E}">
            <xm:f>OR(VLOOKUP(AH22,DataSettings!$EK$3:$EM$16,3,FALSE)&lt;2,VLOOKUP(AH22,DataSettings!$EK$3:$EM$16,3,FALSE)&gt;4)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AI22</xm:sqref>
        </x14:conditionalFormatting>
        <x14:conditionalFormatting xmlns:xm="http://schemas.microsoft.com/office/excel/2006/main">
          <x14:cfRule type="expression" priority="35" id="{6F3FAD35-81F3-ED49-99AA-EEA55A7BB431}">
            <xm:f>OR(VLOOKUP(AH22,DataSettings!$EK$4:$EM$16,3,FALSE)&lt;4,VLOOKUP(AH22,DataSettings!$EK$4:$EM$16,3,FALSE)&gt;4)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AJ22</xm:sqref>
        </x14:conditionalFormatting>
        <x14:conditionalFormatting xmlns:xm="http://schemas.microsoft.com/office/excel/2006/main">
          <x14:cfRule type="expression" priority="34" id="{689E640E-5B5F-CA43-8CC5-F4AE782767B2}">
            <xm:f>OR(VLOOKUP(AH22,DataSettings!$EK$4:$EM$16,3,FALSE)&lt;3,VLOOKUP(AH22,DataSettings!$EK$4:$EM$16,3,FALSE)&gt;4)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AK22</xm:sqref>
        </x14:conditionalFormatting>
        <x14:conditionalFormatting xmlns:xm="http://schemas.microsoft.com/office/excel/2006/main">
          <x14:cfRule type="expression" priority="32" id="{6E4A129E-E596-E44C-9F60-AE116A58C631}">
            <xm:f>OR(VLOOKUP(AH23,DataSettings!$EK$3:$EM$16,3,FALSE)&lt;2,VLOOKUP(AH23,DataSettings!$EK$3:$EM$16,3,FALSE)&gt;4)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AI23</xm:sqref>
        </x14:conditionalFormatting>
        <x14:conditionalFormatting xmlns:xm="http://schemas.microsoft.com/office/excel/2006/main">
          <x14:cfRule type="expression" priority="31" id="{BA883EEC-B55D-FD49-B587-6C8EF7C7BABE}">
            <xm:f>OR(VLOOKUP(AH23,DataSettings!$EK$4:$EM$16,3,FALSE)&lt;4,VLOOKUP(AH23,DataSettings!$EK$4:$EM$16,3,FALSE)&gt;4)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AJ23</xm:sqref>
        </x14:conditionalFormatting>
        <x14:conditionalFormatting xmlns:xm="http://schemas.microsoft.com/office/excel/2006/main">
          <x14:cfRule type="expression" priority="30" id="{A32748D8-DB3C-EF44-B2DD-8892B15E32E1}">
            <xm:f>OR(VLOOKUP(AH23,DataSettings!$EK$4:$EM$16,3,FALSE)&lt;3,VLOOKUP(AH23,DataSettings!$EK$4:$EM$16,3,FALSE)&gt;4)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AK23</xm:sqref>
        </x14:conditionalFormatting>
        <x14:conditionalFormatting xmlns:xm="http://schemas.microsoft.com/office/excel/2006/main">
          <x14:cfRule type="expression" priority="28" id="{0A5BE357-9BDE-0044-A06F-4B2CE637FFAB}">
            <xm:f>OR(VLOOKUP(AH24,DataSettings!$EK$3:$EM$16,3,FALSE)&lt;2,VLOOKUP(AH24,DataSettings!$EK$3:$EM$16,3,FALSE)&gt;4)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AI24</xm:sqref>
        </x14:conditionalFormatting>
        <x14:conditionalFormatting xmlns:xm="http://schemas.microsoft.com/office/excel/2006/main">
          <x14:cfRule type="expression" priority="27" id="{61E6054E-80BF-FC4E-A6AD-7B5EE0A77A41}">
            <xm:f>OR(VLOOKUP(AH24,DataSettings!$EK$4:$EM$16,3,FALSE)&lt;4,VLOOKUP(AH24,DataSettings!$EK$4:$EM$16,3,FALSE)&gt;4)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AJ24</xm:sqref>
        </x14:conditionalFormatting>
        <x14:conditionalFormatting xmlns:xm="http://schemas.microsoft.com/office/excel/2006/main">
          <x14:cfRule type="expression" priority="26" id="{8E7EEC86-A636-1F4E-87B8-524D9A2EBBCB}">
            <xm:f>OR(VLOOKUP(AH24,DataSettings!$EK$4:$EM$16,3,FALSE)&lt;3,VLOOKUP(AH24,DataSettings!$EK$4:$EM$16,3,FALSE)&gt;4)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AK24</xm:sqref>
        </x14:conditionalFormatting>
        <x14:conditionalFormatting xmlns:xm="http://schemas.microsoft.com/office/excel/2006/main">
          <x14:cfRule type="expression" priority="24" id="{17A48DC9-EB4A-0B42-8914-21F9555CA10F}">
            <xm:f>OR(VLOOKUP(AH25,DataSettings!$EK$3:$EM$16,3,FALSE)&lt;2,VLOOKUP(AH25,DataSettings!$EK$3:$EM$16,3,FALSE)&gt;4)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AI25</xm:sqref>
        </x14:conditionalFormatting>
        <x14:conditionalFormatting xmlns:xm="http://schemas.microsoft.com/office/excel/2006/main">
          <x14:cfRule type="expression" priority="23" id="{7D116EDA-D4AD-2847-9130-B34EB36BA2ED}">
            <xm:f>OR(VLOOKUP(AH25,DataSettings!$EK$4:$EM$16,3,FALSE)&lt;4,VLOOKUP(AH25,DataSettings!$EK$4:$EM$16,3,FALSE)&gt;4)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AJ25</xm:sqref>
        </x14:conditionalFormatting>
        <x14:conditionalFormatting xmlns:xm="http://schemas.microsoft.com/office/excel/2006/main">
          <x14:cfRule type="expression" priority="22" id="{FA173DC0-70F4-0245-B01E-07B191C25E2B}">
            <xm:f>OR(VLOOKUP(AH25,DataSettings!$EK$4:$EM$16,3,FALSE)&lt;3,VLOOKUP(AH25,DataSettings!$EK$4:$EM$16,3,FALSE)&gt;4)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AK25</xm:sqref>
        </x14:conditionalFormatting>
        <x14:conditionalFormatting xmlns:xm="http://schemas.microsoft.com/office/excel/2006/main">
          <x14:cfRule type="expression" priority="20" id="{EB7AEF19-ED7A-1540-996C-6478F891CF67}">
            <xm:f>OR(VLOOKUP(AH26,DataSettings!$EK$3:$EM$16,3,FALSE)&lt;2,VLOOKUP(AH26,DataSettings!$EK$3:$EM$16,3,FALSE)&gt;4)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AI26</xm:sqref>
        </x14:conditionalFormatting>
        <x14:conditionalFormatting xmlns:xm="http://schemas.microsoft.com/office/excel/2006/main">
          <x14:cfRule type="expression" priority="19" id="{FCCE60FD-8E6C-0744-BD24-323368DCF29D}">
            <xm:f>OR(VLOOKUP(AH26,DataSettings!$EK$4:$EM$16,3,FALSE)&lt;4,VLOOKUP(AH26,DataSettings!$EK$4:$EM$16,3,FALSE)&gt;4)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AJ26</xm:sqref>
        </x14:conditionalFormatting>
        <x14:conditionalFormatting xmlns:xm="http://schemas.microsoft.com/office/excel/2006/main">
          <x14:cfRule type="expression" priority="18" id="{B0738E51-46DE-9F45-95FE-90E18BF06B43}">
            <xm:f>OR(VLOOKUP(AH26,DataSettings!$EK$4:$EM$16,3,FALSE)&lt;3,VLOOKUP(AH26,DataSettings!$EK$4:$EM$16,3,FALSE)&gt;4)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AK26</xm:sqref>
        </x14:conditionalFormatting>
        <x14:conditionalFormatting xmlns:xm="http://schemas.microsoft.com/office/excel/2006/main">
          <x14:cfRule type="expression" priority="16" id="{3DD22165-2BBE-6D4A-ADDB-9E192FBF1BFF}">
            <xm:f>OR(VLOOKUP(AH27,DataSettings!$EK$3:$EM$16,3,FALSE)&lt;2,VLOOKUP(AH27,DataSettings!$EK$3:$EM$16,3,FALSE)&gt;4)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AI27</xm:sqref>
        </x14:conditionalFormatting>
        <x14:conditionalFormatting xmlns:xm="http://schemas.microsoft.com/office/excel/2006/main">
          <x14:cfRule type="expression" priority="15" id="{32F652DC-F11D-1740-BEAB-6B986D9599A2}">
            <xm:f>OR(VLOOKUP(AH27,DataSettings!$EK$4:$EM$16,3,FALSE)&lt;4,VLOOKUP(AH27,DataSettings!$EK$4:$EM$16,3,FALSE)&gt;4)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AJ27</xm:sqref>
        </x14:conditionalFormatting>
        <x14:conditionalFormatting xmlns:xm="http://schemas.microsoft.com/office/excel/2006/main">
          <x14:cfRule type="expression" priority="14" id="{E895A4DB-6119-4848-8F22-A29F622D045F}">
            <xm:f>OR(VLOOKUP(AH27,DataSettings!$EK$4:$EM$16,3,FALSE)&lt;3,VLOOKUP(AH27,DataSettings!$EK$4:$EM$16,3,FALSE)&gt;4)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AK27</xm:sqref>
        </x14:conditionalFormatting>
        <x14:conditionalFormatting xmlns:xm="http://schemas.microsoft.com/office/excel/2006/main">
          <x14:cfRule type="expression" priority="12" id="{C99F7438-7FEC-0845-A636-9084AFDD03B5}">
            <xm:f>OR(VLOOKUP(AH28,DataSettings!$EK$3:$EM$16,3,FALSE)&lt;2,VLOOKUP(AH28,DataSettings!$EK$3:$EM$16,3,FALSE)&gt;4)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AI28</xm:sqref>
        </x14:conditionalFormatting>
        <x14:conditionalFormatting xmlns:xm="http://schemas.microsoft.com/office/excel/2006/main">
          <x14:cfRule type="expression" priority="11" id="{1FDB1361-975D-6144-A980-0C51E2949407}">
            <xm:f>OR(VLOOKUP(AH28,DataSettings!$EK$4:$EM$16,3,FALSE)&lt;4,VLOOKUP(AH28,DataSettings!$EK$4:$EM$16,3,FALSE)&gt;4)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AJ28</xm:sqref>
        </x14:conditionalFormatting>
        <x14:conditionalFormatting xmlns:xm="http://schemas.microsoft.com/office/excel/2006/main">
          <x14:cfRule type="expression" priority="10" id="{9B935A11-28FA-7C42-91C4-4EF840AC10C2}">
            <xm:f>OR(VLOOKUP(AH28,DataSettings!$EK$4:$EM$16,3,FALSE)&lt;3,VLOOKUP(AH28,DataSettings!$EK$4:$EM$16,3,FALSE)&gt;4)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AK28</xm:sqref>
        </x14:conditionalFormatting>
        <x14:conditionalFormatting xmlns:xm="http://schemas.microsoft.com/office/excel/2006/main">
          <x14:cfRule type="expression" priority="8" id="{1AB4A2CA-E375-9B45-9265-71D4483A6DA5}">
            <xm:f>OR(VLOOKUP(AH29,DataSettings!$EK$3:$EM$16,3,FALSE)&lt;2,VLOOKUP(AH29,DataSettings!$EK$3:$EM$16,3,FALSE)&gt;4)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AI29</xm:sqref>
        </x14:conditionalFormatting>
        <x14:conditionalFormatting xmlns:xm="http://schemas.microsoft.com/office/excel/2006/main">
          <x14:cfRule type="expression" priority="7" id="{C298C776-C5A8-AD4D-AF24-440F25C3822F}">
            <xm:f>OR(VLOOKUP(AH29,DataSettings!$EK$4:$EM$16,3,FALSE)&lt;4,VLOOKUP(AH29,DataSettings!$EK$4:$EM$16,3,FALSE)&gt;4)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AJ29</xm:sqref>
        </x14:conditionalFormatting>
        <x14:conditionalFormatting xmlns:xm="http://schemas.microsoft.com/office/excel/2006/main">
          <x14:cfRule type="expression" priority="6" id="{F4D69ECF-9086-824F-83EE-F3AA83AC0824}">
            <xm:f>OR(VLOOKUP(AH29,DataSettings!$EK$4:$EM$16,3,FALSE)&lt;3,VLOOKUP(AH29,DataSettings!$EK$4:$EM$16,3,FALSE)&gt;4)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AK29</xm:sqref>
        </x14:conditionalFormatting>
        <x14:conditionalFormatting xmlns:xm="http://schemas.microsoft.com/office/excel/2006/main">
          <x14:cfRule type="expression" priority="4" id="{35AB3927-3D2B-0A42-B794-5046D8765CF0}">
            <xm:f>OR(VLOOKUP(AH19,DataSettings!$EK$3:$EM$16,3,FALSE)&lt;2,VLOOKUP(AH19,DataSettings!$EK$3:$EM$16,3,FALSE)&gt;4)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AI19</xm:sqref>
        </x14:conditionalFormatting>
        <x14:conditionalFormatting xmlns:xm="http://schemas.microsoft.com/office/excel/2006/main">
          <x14:cfRule type="expression" priority="3" id="{409E722D-E0F6-A542-874C-778A886A0A5A}">
            <xm:f>OR(VLOOKUP(AH19,DataSettings!$EK$4:$EM$16,3,FALSE)&lt;4,VLOOKUP(AH19,DataSettings!$EK$4:$EM$16,3,FALSE)&gt;4)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AJ19</xm:sqref>
        </x14:conditionalFormatting>
        <x14:conditionalFormatting xmlns:xm="http://schemas.microsoft.com/office/excel/2006/main">
          <x14:cfRule type="expression" priority="2" id="{B274262F-D092-0945-9864-ACB21E5003BD}">
            <xm:f>OR(VLOOKUP(AH19,DataSettings!$EK$4:$EM$16,3,FALSE)&lt;3,VLOOKUP(AH19,DataSettings!$EK$4:$EM$16,3,FALSE)&gt;4)</xm:f>
            <x14:dxf>
              <font>
                <color auto="1"/>
              </font>
              <fill>
                <patternFill patternType="solid">
                  <fgColor indexed="64"/>
                  <bgColor theme="1"/>
                </patternFill>
              </fill>
            </x14:dxf>
          </x14:cfRule>
          <xm:sqref>AK19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7">
        <x14:dataValidation type="list" allowBlank="1" showInputMessage="1" showErrorMessage="1">
          <x14:formula1>
            <xm:f>DataSettings!$FA$3:$FA$5</xm:f>
          </x14:formula1>
          <xm:sqref>B7</xm:sqref>
        </x14:dataValidation>
        <x14:dataValidation type="list" allowBlank="1" showInputMessage="1" showErrorMessage="1">
          <x14:formula1>
            <xm:f>DataSettings!$HD$14:$HD$24</xm:f>
          </x14:formula1>
          <xm:sqref>M2:N2</xm:sqref>
        </x14:dataValidation>
        <x14:dataValidation type="list" allowBlank="1" showInputMessage="1" showErrorMessage="1">
          <x14:formula1>
            <xm:f>DataSettings!$DL$3:$DL$6</xm:f>
          </x14:formula1>
          <xm:sqref>V4:V25</xm:sqref>
        </x14:dataValidation>
        <x14:dataValidation type="list" allowBlank="1" showInputMessage="1" showErrorMessage="1">
          <x14:formula1>
            <xm:f>DataSettings!$DO$3:$DO$7</xm:f>
          </x14:formula1>
          <xm:sqref>R6 R11 X4:X6 X12:X15</xm:sqref>
        </x14:dataValidation>
        <x14:dataValidation type="list" allowBlank="1" showInputMessage="1" showErrorMessage="1">
          <x14:formula1>
            <xm:f>DataSettings!$DS$3:$DS$5</xm:f>
          </x14:formula1>
          <xm:sqref>X7:X8</xm:sqref>
        </x14:dataValidation>
        <x14:dataValidation type="list" allowBlank="1" showInputMessage="1" showErrorMessage="1">
          <x14:formula1>
            <xm:f>DataSettings!$HF$27:$HF$28</xm:f>
          </x14:formula1>
          <xm:sqref>J28:J30</xm:sqref>
        </x14:dataValidation>
        <x14:dataValidation type="list" allowBlank="1" showInputMessage="1" showErrorMessage="1">
          <x14:formula1>
            <xm:f>DataSettings!$HE$27:$HE$28</xm:f>
          </x14:formula1>
          <xm:sqref>P28</xm:sqref>
        </x14:dataValidation>
        <x14:dataValidation type="list" allowBlank="1" showInputMessage="1" showErrorMessage="1">
          <x14:formula1>
            <xm:f>DataSettings!$HD$27:$HD$28</xm:f>
          </x14:formula1>
          <xm:sqref>P29</xm:sqref>
        </x14:dataValidation>
        <x14:dataValidation type="list" allowBlank="1" showInputMessage="1" showErrorMessage="1">
          <x14:formula1>
            <xm:f>DataSettings!$EK$3:$EK$16</xm:f>
          </x14:formula1>
          <xm:sqref>AH19:AH30 AA4:AA15 AA19:AA30</xm:sqref>
        </x14:dataValidation>
        <x14:dataValidation type="list" allowBlank="1" showInputMessage="1" showErrorMessage="1">
          <x14:formula1>
            <xm:f>DataSettings!$GA$3:$GA$5</xm:f>
          </x14:formula1>
          <xm:sqref>C20</xm:sqref>
        </x14:dataValidation>
        <x14:dataValidation type="list" allowBlank="1" showInputMessage="1" showErrorMessage="1">
          <x14:formula1>
            <xm:f>DataSettings!$FW$3:$FW$5</xm:f>
          </x14:formula1>
          <xm:sqref>C23</xm:sqref>
        </x14:dataValidation>
        <x14:dataValidation type="list" allowBlank="1" showInputMessage="1" showErrorMessage="1">
          <x14:formula1>
            <xm:f>DataSettings!$EK$17:$EK$112</xm:f>
          </x14:formula1>
          <xm:sqref>AB4:AD15 AB19:AD30 AI19:AK30</xm:sqref>
        </x14:dataValidation>
        <x14:dataValidation type="list" allowBlank="1" showInputMessage="1" showErrorMessage="1">
          <x14:formula1>
            <xm:f>DataSettings!HD5:HD7</xm:f>
          </x14:formula1>
          <xm:sqref>C5</xm:sqref>
        </x14:dataValidation>
        <x14:dataValidation type="list" allowBlank="1" showInputMessage="1" showErrorMessage="1">
          <x14:formula1>
            <xm:f>DataSettings!HD10:HD11</xm:f>
          </x14:formula1>
          <xm:sqref>C6</xm:sqref>
        </x14:dataValidation>
        <x14:dataValidation type="list" allowBlank="1" showInputMessage="1" showErrorMessage="1">
          <x14:formula1>
            <xm:f>DataSettings!GH3:$GH6</xm:f>
          </x14:formula1>
          <xm:sqref>V32</xm:sqref>
        </x14:dataValidation>
        <x14:dataValidation type="list" allowBlank="1" showInputMessage="1" showErrorMessage="1">
          <x14:formula1>
            <xm:f>DataSettings!GH3:GH6</xm:f>
          </x14:formula1>
          <xm:sqref>V33</xm:sqref>
        </x14:dataValidation>
        <x14:dataValidation type="list" allowBlank="1" showInputMessage="1" showErrorMessage="1">
          <x14:formula1>
            <xm:f>DataSettings!GK3:GK4</xm:f>
          </x14:formula1>
          <xm:sqref>P15:R15</xm:sqref>
        </x14:dataValidation>
        <x14:dataValidation type="list" allowBlank="1" showInputMessage="1" showErrorMessage="1">
          <x14:formula1>
            <xm:f>DataSettings!GK3:GK4</xm:f>
          </x14:formula1>
          <xm:sqref>P16:R16</xm:sqref>
        </x14:dataValidation>
        <x14:dataValidation type="list" allowBlank="1" showInputMessage="1" showErrorMessage="1">
          <x14:formula1>
            <xm:f>DataSettings!FY3:FY4</xm:f>
          </x14:formula1>
          <xm:sqref>B23</xm:sqref>
        </x14:dataValidation>
        <x14:dataValidation type="list" allowBlank="1" showInputMessage="1" showErrorMessage="1">
          <x14:formula1>
            <xm:f>DataSettings!FC3:FC5</xm:f>
          </x14:formula1>
          <xm:sqref>B8</xm:sqref>
        </x14:dataValidation>
        <x14:dataValidation type="list" allowBlank="1" showInputMessage="1" showErrorMessage="1">
          <x14:formula1>
            <xm:f>DataSettings!FK3:FK5</xm:f>
          </x14:formula1>
          <xm:sqref>P10:R10</xm:sqref>
        </x14:dataValidation>
        <x14:dataValidation type="list" allowBlank="1" showInputMessage="1" showErrorMessage="1">
          <x14:formula1>
            <xm:f>DataSettings!FN3:FN5</xm:f>
          </x14:formula1>
          <xm:sqref>P14:R14</xm:sqref>
        </x14:dataValidation>
        <x14:dataValidation type="list" allowBlank="1" showInputMessage="1" showErrorMessage="1">
          <x14:formula1>
            <xm:f>DataSettings!FP3:FP5</xm:f>
          </x14:formula1>
          <xm:sqref>P17:R17</xm:sqref>
        </x14:dataValidation>
        <x14:dataValidation type="list" allowBlank="1" showInputMessage="1" showErrorMessage="1">
          <x14:formula1>
            <xm:f>DataSettings!EA3:EA6</xm:f>
          </x14:formula1>
          <xm:sqref>I7:K7</xm:sqref>
        </x14:dataValidation>
        <x14:dataValidation type="list" allowBlank="1" showInputMessage="1" showErrorMessage="1">
          <x14:formula1>
            <xm:f>DataSettings!EC3:EC13</xm:f>
          </x14:formula1>
          <xm:sqref>I8:K8</xm:sqref>
        </x14:dataValidation>
        <x14:dataValidation type="list" allowBlank="1" showInputMessage="1" showErrorMessage="1">
          <x14:formula1>
            <xm:f>DataSettings!EE3:EE7</xm:f>
          </x14:formula1>
          <xm:sqref>I9:K9</xm:sqref>
        </x14:dataValidation>
        <x14:dataValidation type="list" allowBlank="1" showInputMessage="1" showErrorMessage="1">
          <x14:formula1>
            <xm:f>DataSettings!EG3:EG4</xm:f>
          </x14:formula1>
          <xm:sqref>I10:K10</xm:sqref>
        </x14:dataValidation>
        <x14:dataValidation type="list" allowBlank="1" showInputMessage="1" showErrorMessage="1">
          <x14:formula1>
            <xm:f>DataSettings!DE3:DE7</xm:f>
          </x14:formula1>
          <xm:sqref>F28</xm:sqref>
        </x14:dataValidation>
        <x14:dataValidation type="list" allowBlank="1" showInputMessage="1" showErrorMessage="1">
          <x14:formula1>
            <xm:f>DataSettings!DE3:DE7</xm:f>
          </x14:formula1>
          <xm:sqref>F29</xm:sqref>
        </x14:dataValidation>
        <x14:dataValidation type="list" allowBlank="1" showInputMessage="1" showErrorMessage="1">
          <x14:formula1>
            <xm:f>DataSettings!DG3:DG8</xm:f>
          </x14:formula1>
          <xm:sqref>F30</xm:sqref>
        </x14:dataValidation>
        <x14:dataValidation type="list" allowBlank="1" showInputMessage="1" showErrorMessage="1">
          <x14:formula1>
            <xm:f>DataSettings!DG3:DG8</xm:f>
          </x14:formula1>
          <xm:sqref>F31</xm:sqref>
        </x14:dataValidation>
        <x14:dataValidation type="list" allowBlank="1" showInputMessage="1" showErrorMessage="1">
          <x14:formula1>
            <xm:f>DataSettings!DG3:DG8</xm:f>
          </x14:formula1>
          <xm:sqref>F32</xm:sqref>
        </x14:dataValidation>
        <x14:dataValidation type="list" allowBlank="1" showInputMessage="1" showErrorMessage="1">
          <x14:formula1>
            <xm:f>DataSettings!AZ3:AZ7</xm:f>
          </x14:formula1>
          <xm:sqref>I13</xm:sqref>
        </x14:dataValidation>
        <x14:dataValidation type="list" allowBlank="1" showInputMessage="1" showErrorMessage="1">
          <x14:formula1>
            <xm:f>DataSettings!F3:F4</xm:f>
          </x14:formula1>
          <xm:sqref>V31</xm:sqref>
        </x14:dataValidation>
        <x14:dataValidation type="list" allowBlank="1" showInputMessage="1" showErrorMessage="1">
          <x14:formula1>
            <xm:f>DataSettings!C3:C6</xm:f>
          </x14:formula1>
          <xm:sqref>V30</xm:sqref>
        </x14:dataValidation>
        <x14:dataValidation type="list" allowBlank="1" showInputMessage="1" showErrorMessage="1">
          <x14:formula1>
            <xm:f>DataSettings!H3:H8</xm:f>
          </x14:formula1>
          <xm:sqref>P20</xm:sqref>
        </x14:dataValidation>
        <x14:dataValidation type="list" allowBlank="1" showInputMessage="1" showErrorMessage="1">
          <x14:formula1>
            <xm:f>DataSettings!J3:J5</xm:f>
          </x14:formula1>
          <xm:sqref>P21</xm:sqref>
        </x14:dataValidation>
        <x14:dataValidation type="list" allowBlank="1" showInputMessage="1" showErrorMessage="1">
          <x14:formula1>
            <xm:f>DataSettings!L20:L1048575</xm:f>
          </x14:formula1>
          <xm:sqref>F4</xm:sqref>
        </x14:dataValidation>
        <x14:dataValidation type="list" allowBlank="1" showInputMessage="1" showErrorMessage="1">
          <x14:formula1>
            <xm:f>DataSettings!L3:L24</xm:f>
          </x14:formula1>
          <xm:sqref>F8</xm:sqref>
        </x14:dataValidation>
        <x14:dataValidation type="list" allowBlank="1" showInputMessage="1" showErrorMessage="1">
          <x14:formula1>
            <xm:f>DataSettings!L3:L24</xm:f>
          </x14:formula1>
          <xm:sqref>F5</xm:sqref>
        </x14:dataValidation>
        <x14:dataValidation type="list" allowBlank="1" showInputMessage="1" showErrorMessage="1">
          <x14:formula1>
            <xm:f>DataSettings!L3:L24</xm:f>
          </x14:formula1>
          <xm:sqref>F6</xm:sqref>
        </x14:dataValidation>
        <x14:dataValidation type="list" allowBlank="1" showInputMessage="1" showErrorMessage="1">
          <x14:formula1>
            <xm:f>DataSettings!L3:L24</xm:f>
          </x14:formula1>
          <xm:sqref>F7</xm:sqref>
        </x14:dataValidation>
        <x14:dataValidation type="list" allowBlank="1" showInputMessage="1" showErrorMessage="1">
          <x14:formula1>
            <xm:f>DataSettings!L3:L24</xm:f>
          </x14:formula1>
          <xm:sqref>F9</xm:sqref>
        </x14:dataValidation>
        <x14:dataValidation type="list" allowBlank="1" showInputMessage="1" showErrorMessage="1">
          <x14:formula1>
            <xm:f>DataSettings!L3:L24</xm:f>
          </x14:formula1>
          <xm:sqref>F10</xm:sqref>
        </x14:dataValidation>
        <x14:dataValidation type="list" allowBlank="1" showInputMessage="1" showErrorMessage="1">
          <x14:formula1>
            <xm:f>DataSettings!L3:L24</xm:f>
          </x14:formula1>
          <xm:sqref>F11</xm:sqref>
        </x14:dataValidation>
        <x14:dataValidation type="list" allowBlank="1" showInputMessage="1" showErrorMessage="1">
          <x14:formula1>
            <xm:f>DataSettings!L3:L24</xm:f>
          </x14:formula1>
          <xm:sqref>F12</xm:sqref>
        </x14:dataValidation>
        <x14:dataValidation type="list" allowBlank="1" showInputMessage="1" showErrorMessage="1">
          <x14:formula1>
            <xm:f>DataSettings!L3:L24</xm:f>
          </x14:formula1>
          <xm:sqref>F13</xm:sqref>
        </x14:dataValidation>
        <x14:dataValidation type="list" allowBlank="1" showInputMessage="1" showErrorMessage="1">
          <x14:formula1>
            <xm:f>DataSettings!L3:L24</xm:f>
          </x14:formula1>
          <xm:sqref>F14</xm:sqref>
        </x14:dataValidation>
        <x14:dataValidation type="list" allowBlank="1" showInputMessage="1" showErrorMessage="1">
          <x14:formula1>
            <xm:f>DataSettings!L3:L24</xm:f>
          </x14:formula1>
          <xm:sqref>F15</xm:sqref>
        </x14:dataValidation>
        <x14:dataValidation type="list" allowBlank="1" showInputMessage="1" showErrorMessage="1">
          <x14:formula1>
            <xm:f>DataSettings!L3:L24</xm:f>
          </x14:formula1>
          <xm:sqref>F16</xm:sqref>
        </x14:dataValidation>
        <x14:dataValidation type="list" allowBlank="1" showInputMessage="1" showErrorMessage="1">
          <x14:formula1>
            <xm:f>DataSettings!L3:L24</xm:f>
          </x14:formula1>
          <xm:sqref>F17</xm:sqref>
        </x14:dataValidation>
        <x14:dataValidation type="list" allowBlank="1" showInputMessage="1" showErrorMessage="1">
          <x14:formula1>
            <xm:f>DataSettings!L3:L24</xm:f>
          </x14:formula1>
          <xm:sqref>F18</xm:sqref>
        </x14:dataValidation>
        <x14:dataValidation type="list" allowBlank="1" showInputMessage="1" showErrorMessage="1">
          <x14:formula1>
            <xm:f>DataSettings!L3:L24</xm:f>
          </x14:formula1>
          <xm:sqref>F19</xm:sqref>
        </x14:dataValidation>
        <x14:dataValidation type="list" allowBlank="1" showInputMessage="1" showErrorMessage="1">
          <x14:formula1>
            <xm:f>DataSettings!L3:L24</xm:f>
          </x14:formula1>
          <xm:sqref>F20</xm:sqref>
        </x14:dataValidation>
        <x14:dataValidation type="list" allowBlank="1" showInputMessage="1" showErrorMessage="1">
          <x14:formula1>
            <xm:f>DataSettings!L3:L24</xm:f>
          </x14:formula1>
          <xm:sqref>F21</xm:sqref>
        </x14:dataValidation>
        <x14:dataValidation type="list" allowBlank="1" showInputMessage="1" showErrorMessage="1">
          <x14:formula1>
            <xm:f>DataSettings!L3:L24</xm:f>
          </x14:formula1>
          <xm:sqref>F22</xm:sqref>
        </x14:dataValidation>
        <x14:dataValidation type="list" allowBlank="1" showInputMessage="1" showErrorMessage="1">
          <x14:formula1>
            <xm:f>DataSettings!L3:L24</xm:f>
          </x14:formula1>
          <xm:sqref>F23</xm:sqref>
        </x14:dataValidation>
        <x14:dataValidation type="list" allowBlank="1" showInputMessage="1" showErrorMessage="1">
          <x14:formula1>
            <xm:f>DataSettings!L3:L24</xm:f>
          </x14:formula1>
          <xm:sqref>F24</xm:sqref>
        </x14:dataValidation>
        <x14:dataValidation type="list" allowBlank="1" showInputMessage="1" showErrorMessage="1">
          <x14:formula1>
            <xm:f>DataSettings!L3:L24</xm:f>
          </x14:formula1>
          <xm:sqref>F25</xm:sqref>
        </x14:dataValidation>
        <x14:dataValidation type="list" allowBlank="1" showInputMessage="1" showErrorMessage="1">
          <x14:formula1>
            <xm:f>DataSettings!N3:N4</xm:f>
          </x14:formula1>
          <xm:sqref>I21:J21</xm:sqref>
        </x14:dataValidation>
        <x14:dataValidation type="list" allowBlank="1" showInputMessage="1" showErrorMessage="1">
          <x14:formula1>
            <xm:f>DataSettings!P3:P4</xm:f>
          </x14:formula1>
          <xm:sqref>I22:J22</xm:sqref>
        </x14:dataValidation>
        <x14:dataValidation type="list" allowBlank="1" showInputMessage="1" showErrorMessage="1">
          <x14:formula1>
            <xm:f>DataSettings!R3:R4</xm:f>
          </x14:formula1>
          <xm:sqref>I24:J24</xm:sqref>
        </x14:dataValidation>
        <x14:dataValidation type="list" allowBlank="1" showInputMessage="1" showErrorMessage="1">
          <x14:formula1>
            <xm:f>DataSettings!T3:T29</xm:f>
          </x14:formula1>
          <xm:sqref>I23:J23</xm:sqref>
        </x14:dataValidation>
        <x14:dataValidation type="list" allowBlank="1" showInputMessage="1" showErrorMessage="1">
          <x14:formula1>
            <xm:f>DataSettings!AB3:AB4</xm:f>
          </x14:formula1>
          <xm:sqref>I25:J25</xm:sqref>
        </x14:dataValidation>
        <x14:dataValidation type="list" allowBlank="1" showInputMessage="1" showErrorMessage="1">
          <x14:formula1>
            <xm:f>DataSettings!AD3:AD7</xm:f>
          </x14:formula1>
          <xm:sqref>P4:Q4</xm:sqref>
        </x14:dataValidation>
        <x14:dataValidation type="list" allowBlank="1" showInputMessage="1" showErrorMessage="1">
          <x14:formula1>
            <xm:f>DataSettings!AG3:AG7</xm:f>
          </x14:formula1>
          <xm:sqref>R4</xm:sqref>
        </x14:dataValidation>
        <x14:dataValidation type="list" allowBlank="1" showInputMessage="1" showErrorMessage="1">
          <x14:formula1>
            <xm:f>DataSettings!AF3:AF7</xm:f>
          </x14:formula1>
          <xm:sqref>P5:R5</xm:sqref>
        </x14:dataValidation>
        <x14:dataValidation type="list" allowBlank="1" showInputMessage="1" showErrorMessage="1">
          <x14:formula1>
            <xm:f>DataSettings!AM3:AM5</xm:f>
          </x14:formula1>
          <xm:sqref>P12:R12</xm:sqref>
        </x14:dataValidation>
        <x14:dataValidation type="list" allowBlank="1" showInputMessage="1" showErrorMessage="1">
          <x14:formula1>
            <xm:f>DataSettings!AK3:AK4</xm:f>
          </x14:formula1>
          <xm:sqref>P13:R13</xm:sqref>
        </x14:dataValidation>
        <x14:dataValidation type="list" allowBlank="1" showInputMessage="1" showErrorMessage="1">
          <x14:formula1>
            <xm:f>DataSettings!AS3:AS4</xm:f>
          </x14:formula1>
          <xm:sqref>I4</xm:sqref>
        </x14:dataValidation>
        <x14:dataValidation type="list" allowBlank="1" showInputMessage="1" showErrorMessage="1">
          <x14:formula1>
            <xm:f>DataSettings!AU3:AU5</xm:f>
          </x14:formula1>
          <xm:sqref>I5</xm:sqref>
        </x14:dataValidation>
        <x14:dataValidation type="list" allowBlank="1" showInputMessage="1" showErrorMessage="1">
          <x14:formula1>
            <xm:f>DataSettings!AX3:AX59</xm:f>
          </x14:formula1>
          <xm:sqref>I6</xm:sqref>
        </x14:dataValidation>
        <x14:dataValidation type="list" allowBlank="1" showInputMessage="1" showErrorMessage="1">
          <x14:formula1>
            <xm:f>DataSettings!BB3:BB4</xm:f>
          </x14:formula1>
          <xm:sqref>I14:J14</xm:sqref>
        </x14:dataValidation>
        <x14:dataValidation type="list" allowBlank="1" showInputMessage="1" showErrorMessage="1">
          <x14:formula1>
            <xm:f>DataSettings!BD3:BD7</xm:f>
          </x14:formula1>
          <xm:sqref>I15:J15</xm:sqref>
        </x14:dataValidation>
        <x14:dataValidation type="list" allowBlank="1" showInputMessage="1" showErrorMessage="1">
          <x14:formula1>
            <xm:f>DataSettings!BF3:BF5</xm:f>
          </x14:formula1>
          <xm:sqref>I16:J16</xm:sqref>
        </x14:dataValidation>
        <x14:dataValidation type="list" allowBlank="1" showInputMessage="1" showErrorMessage="1">
          <x14:formula1>
            <xm:f>DataSettings!BH3:BH4</xm:f>
          </x14:formula1>
          <xm:sqref>I17:J17</xm:sqref>
        </x14:dataValidation>
        <x14:dataValidation type="list" allowBlank="1" showInputMessage="1" showErrorMessage="1">
          <x14:formula1>
            <xm:f>DataSettings!BJ3:BJ6</xm:f>
          </x14:formula1>
          <xm:sqref>I18:J18</xm:sqref>
        </x14:dataValidation>
        <x14:dataValidation type="list" allowBlank="1" showInputMessage="1" showErrorMessage="1">
          <x14:formula1>
            <xm:f>DataSettings!AI3:AI4</xm:f>
          </x14:formula1>
          <xm:sqref>P9:R9</xm:sqref>
        </x14:dataValidation>
        <x14:dataValidation type="list" allowBlank="1" showInputMessage="1" showErrorMessage="1">
          <x14:formula1>
            <xm:f>DataSettings!CZ3:CZ4</xm:f>
          </x14:formula1>
          <xm:sqref>B19</xm:sqref>
        </x14:dataValidation>
        <x14:dataValidation type="list" allowBlank="1" showInputMessage="1" showErrorMessage="1">
          <x14:formula1>
            <xm:f>DataSettings!CZ3:CZ4</xm:f>
          </x14:formula1>
          <xm:sqref>B20</xm:sqref>
        </x14:dataValidation>
        <x14:dataValidation type="list" allowBlank="1" showInputMessage="1" showErrorMessage="1">
          <x14:formula1>
            <xm:f>DataSettings!CZ3:CZ4</xm:f>
          </x14:formula1>
          <xm:sqref>B21</xm:sqref>
        </x14:dataValidation>
        <x14:dataValidation type="list" allowBlank="1" showInputMessage="1" showErrorMessage="1">
          <x14:formula1>
            <xm:f>DataSettings!CZ3:CZ4</xm:f>
          </x14:formula1>
          <xm:sqref>B22</xm:sqref>
        </x14:dataValidation>
        <x14:dataValidation type="list" allowBlank="1" showInputMessage="1" showErrorMessage="1">
          <x14:formula1>
            <xm:f>DataSettings!BL3:BL4</xm:f>
          </x14:formula1>
          <xm:sqref>B27</xm:sqref>
        </x14:dataValidation>
        <x14:dataValidation type="list" allowBlank="1" showInputMessage="1" showErrorMessage="1">
          <x14:formula1>
            <xm:f>DataSettings!BV3:BV5</xm:f>
          </x14:formula1>
          <xm:sqref>B28</xm:sqref>
        </x14:dataValidation>
        <x14:dataValidation type="list" allowBlank="1" showInputMessage="1" showErrorMessage="1">
          <x14:formula1>
            <xm:f>DataSettings!BZ3:BZ4</xm:f>
          </x14:formula1>
          <xm:sqref>B29</xm:sqref>
        </x14:dataValidation>
        <x14:dataValidation type="list" allowBlank="1" showInputMessage="1" showErrorMessage="1">
          <x14:formula1>
            <xm:f>DataSettings!BX3:BX5</xm:f>
          </x14:formula1>
          <xm:sqref>B30</xm:sqref>
        </x14:dataValidation>
        <x14:dataValidation type="list" allowBlank="1" showInputMessage="1" showErrorMessage="1">
          <x14:formula1>
            <xm:f>DataSettings!BS3:BS5</xm:f>
          </x14:formula1>
          <xm:sqref>B31</xm:sqref>
        </x14:dataValidation>
        <x14:dataValidation type="list" allowBlank="1" showInputMessage="1" showErrorMessage="1">
          <x14:formula1>
            <xm:f>DataSettings!BN3:BN6</xm:f>
          </x14:formula1>
          <xm:sqref>B32</xm:sqref>
        </x14:dataValidation>
        <x14:dataValidation type="list" allowBlank="1" showInputMessage="1" showErrorMessage="1">
          <x14:formula1>
            <xm:f>DataSettings!BP3:BP6</xm:f>
          </x14:formula1>
          <xm:sqref>B33</xm:sqref>
        </x14:dataValidation>
        <x14:dataValidation type="list" allowBlank="1" showInputMessage="1" showErrorMessage="1">
          <x14:formula1>
            <xm:f>DataSettings!CB3:CB11</xm:f>
          </x14:formula1>
          <xm:sqref>M26:N26</xm:sqref>
        </x14:dataValidation>
        <x14:dataValidation type="list" allowBlank="1" showInputMessage="1" showErrorMessage="1">
          <x14:formula1>
            <xm:f>DataSettings!CS3:CS43</xm:f>
          </x14:formula1>
          <xm:sqref>I26:J26</xm:sqref>
        </x14:dataValidation>
        <x14:dataValidation type="list" allowBlank="1" showInputMessage="1" showErrorMessage="1">
          <x14:formula1>
            <xm:f>DataSettings!CU3:CU113</xm:f>
          </x14:formula1>
          <xm:sqref>I31:J31</xm:sqref>
        </x14:dataValidation>
        <x14:dataValidation type="list" allowBlank="1" showInputMessage="1" showErrorMessage="1">
          <x14:formula1>
            <xm:f>DataSettings!CW3:CW24</xm:f>
          </x14:formula1>
          <xm:sqref>I33:J33</xm:sqref>
        </x14:dataValidation>
        <x14:dataValidation type="list" allowBlank="1" showInputMessage="1" showErrorMessage="1">
          <x14:formula1>
            <xm:f>DataSettings!DI3:DI4</xm:f>
          </x14:formula1>
          <xm:sqref>U4</xm:sqref>
        </x14:dataValidation>
        <x14:dataValidation type="list" allowBlank="1" showInputMessage="1" showErrorMessage="1">
          <x14:formula1>
            <xm:f>DataSettings!DI3:DI4</xm:f>
          </x14:formula1>
          <xm:sqref>U5</xm:sqref>
        </x14:dataValidation>
        <x14:dataValidation type="list" allowBlank="1" showInputMessage="1" showErrorMessage="1">
          <x14:formula1>
            <xm:f>DataSettings!DI3:DI4</xm:f>
          </x14:formula1>
          <xm:sqref>U6</xm:sqref>
        </x14:dataValidation>
        <x14:dataValidation type="list" allowBlank="1" showInputMessage="1" showErrorMessage="1">
          <x14:formula1>
            <xm:f>DataSettings!DI3:DI4</xm:f>
          </x14:formula1>
          <xm:sqref>U7</xm:sqref>
        </x14:dataValidation>
        <x14:dataValidation type="list" allowBlank="1" showInputMessage="1" showErrorMessage="1">
          <x14:formula1>
            <xm:f>DataSettings!DI3:DI4</xm:f>
          </x14:formula1>
          <xm:sqref>U8</xm:sqref>
        </x14:dataValidation>
        <x14:dataValidation type="list" allowBlank="1" showInputMessage="1" showErrorMessage="1">
          <x14:formula1>
            <xm:f>DataSettings!DI3:DI4</xm:f>
          </x14:formula1>
          <xm:sqref>U9</xm:sqref>
        </x14:dataValidation>
        <x14:dataValidation type="list" allowBlank="1" showInputMessage="1" showErrorMessage="1">
          <x14:formula1>
            <xm:f>DataSettings!DI3:DI4</xm:f>
          </x14:formula1>
          <xm:sqref>U10</xm:sqref>
        </x14:dataValidation>
        <x14:dataValidation type="list" allowBlank="1" showInputMessage="1" showErrorMessage="1">
          <x14:formula1>
            <xm:f>DataSettings!DI3:DI4</xm:f>
          </x14:formula1>
          <xm:sqref>U11</xm:sqref>
        </x14:dataValidation>
        <x14:dataValidation type="list" allowBlank="1" showInputMessage="1" showErrorMessage="1">
          <x14:formula1>
            <xm:f>DataSettings!DI3:DI4</xm:f>
          </x14:formula1>
          <xm:sqref>U12</xm:sqref>
        </x14:dataValidation>
        <x14:dataValidation type="list" allowBlank="1" showInputMessage="1" showErrorMessage="1">
          <x14:formula1>
            <xm:f>DataSettings!DI3:DI4</xm:f>
          </x14:formula1>
          <xm:sqref>U13</xm:sqref>
        </x14:dataValidation>
        <x14:dataValidation type="list" allowBlank="1" showInputMessage="1" showErrorMessage="1">
          <x14:formula1>
            <xm:f>DataSettings!DI3:DI4</xm:f>
          </x14:formula1>
          <xm:sqref>U14</xm:sqref>
        </x14:dataValidation>
        <x14:dataValidation type="list" allowBlank="1" showInputMessage="1" showErrorMessage="1">
          <x14:formula1>
            <xm:f>DataSettings!DI3:DI4</xm:f>
          </x14:formula1>
          <xm:sqref>U15</xm:sqref>
        </x14:dataValidation>
        <x14:dataValidation type="list" allowBlank="1" showInputMessage="1" showErrorMessage="1">
          <x14:formula1>
            <xm:f>DataSettings!DI3:DI4</xm:f>
          </x14:formula1>
          <xm:sqref>U16</xm:sqref>
        </x14:dataValidation>
        <x14:dataValidation type="list" allowBlank="1" showInputMessage="1" showErrorMessage="1">
          <x14:formula1>
            <xm:f>DataSettings!DI3:DI4</xm:f>
          </x14:formula1>
          <xm:sqref>U17</xm:sqref>
        </x14:dataValidation>
        <x14:dataValidation type="list" allowBlank="1" showInputMessage="1" showErrorMessage="1">
          <x14:formula1>
            <xm:f>DataSettings!DI3:DI4</xm:f>
          </x14:formula1>
          <xm:sqref>U18</xm:sqref>
        </x14:dataValidation>
        <x14:dataValidation type="list" allowBlank="1" showInputMessage="1" showErrorMessage="1">
          <x14:formula1>
            <xm:f>DataSettings!DI3:DI4</xm:f>
          </x14:formula1>
          <xm:sqref>U19</xm:sqref>
        </x14:dataValidation>
        <x14:dataValidation type="list" allowBlank="1" showInputMessage="1" showErrorMessage="1">
          <x14:formula1>
            <xm:f>DataSettings!DI3:DI4</xm:f>
          </x14:formula1>
          <xm:sqref>U20</xm:sqref>
        </x14:dataValidation>
        <x14:dataValidation type="list" allowBlank="1" showInputMessage="1" showErrorMessage="1">
          <x14:formula1>
            <xm:f>DataSettings!DI3:DI4</xm:f>
          </x14:formula1>
          <xm:sqref>U21</xm:sqref>
        </x14:dataValidation>
        <x14:dataValidation type="list" allowBlank="1" showInputMessage="1" showErrorMessage="1">
          <x14:formula1>
            <xm:f>DataSettings!DI3:DI4</xm:f>
          </x14:formula1>
          <xm:sqref>U22</xm:sqref>
        </x14:dataValidation>
        <x14:dataValidation type="list" allowBlank="1" showInputMessage="1" showErrorMessage="1">
          <x14:formula1>
            <xm:f>DataSettings!DI3:DI4</xm:f>
          </x14:formula1>
          <xm:sqref>U23</xm:sqref>
        </x14:dataValidation>
        <x14:dataValidation type="list" allowBlank="1" showInputMessage="1" showErrorMessage="1">
          <x14:formula1>
            <xm:f>DataSettings!DI3:DI4</xm:f>
          </x14:formula1>
          <xm:sqref>U24</xm:sqref>
        </x14:dataValidation>
        <x14:dataValidation type="list" allowBlank="1" showInputMessage="1" showErrorMessage="1">
          <x14:formula1>
            <xm:f>DataSettings!DI3:DI4</xm:f>
          </x14:formula1>
          <xm:sqref>U25</xm:sqref>
        </x14:dataValidation>
        <x14:dataValidation type="list" allowBlank="1" showInputMessage="1" showErrorMessage="1">
          <x14:formula1>
            <xm:f>DataSettings!DI3:DI4</xm:f>
          </x14:formula1>
          <xm:sqref>U26</xm:sqref>
        </x14:dataValidation>
        <x14:dataValidation type="list" allowBlank="1" showInputMessage="1" showErrorMessage="1">
          <x14:formula1>
            <xm:f>DataSettings!DL2:DL5</xm:f>
          </x14:formula1>
          <xm:sqref>V26:V27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/>
  <dimension ref="A1:I925"/>
  <sheetViews>
    <sheetView topLeftCell="F1" workbookViewId="0">
      <selection activeCell="F1" sqref="F1:F1048576"/>
    </sheetView>
  </sheetViews>
  <sheetFormatPr baseColWidth="10" defaultColWidth="11.5" defaultRowHeight="14" x14ac:dyDescent="0"/>
  <cols>
    <col min="1" max="1" width="47.1640625" style="79" hidden="1" customWidth="1"/>
    <col min="2" max="2" width="24.1640625" style="79" hidden="1" customWidth="1"/>
    <col min="3" max="3" width="15" style="191" hidden="1" customWidth="1"/>
    <col min="4" max="4" width="25" style="79" hidden="1" customWidth="1"/>
    <col min="5" max="5" width="1.83203125" style="91" hidden="1" customWidth="1"/>
    <col min="6" max="6" width="55.1640625" customWidth="1"/>
    <col min="8" max="8" width="83.5" style="83" bestFit="1" customWidth="1"/>
  </cols>
  <sheetData>
    <row r="1" spans="1:8" ht="15" customHeight="1">
      <c r="A1" s="78" t="s">
        <v>89</v>
      </c>
      <c r="B1" s="333" t="s">
        <v>0</v>
      </c>
      <c r="C1" s="333"/>
      <c r="D1" s="333"/>
      <c r="F1" t="str">
        <f>B1</f>
        <v>&lt;?xml version="1.0" encoding="UTF-8"?&gt;&lt;Profile&gt;&lt;Settings&gt;</v>
      </c>
      <c r="H1" s="334" t="s">
        <v>1106</v>
      </c>
    </row>
    <row r="2" spans="1:8">
      <c r="A2" s="78" t="s">
        <v>83</v>
      </c>
      <c r="B2" s="186" t="s">
        <v>635</v>
      </c>
      <c r="C2" s="187">
        <f>IF(fenixSetup!V30="","",VLOOKUP(fenixSetup!V30,DataSettings!C3:E6,2,FALSE))</f>
        <v>0</v>
      </c>
      <c r="D2" s="186" t="s">
        <v>634</v>
      </c>
      <c r="F2" t="str">
        <f>IF(C2="","",B2&amp;C2&amp;D2)</f>
        <v>&lt;MsgTone&gt;0&lt;/MsgTone&gt;</v>
      </c>
      <c r="H2" s="335"/>
    </row>
    <row r="3" spans="1:8">
      <c r="A3" s="78" t="s">
        <v>84</v>
      </c>
      <c r="B3" s="186" t="s">
        <v>636</v>
      </c>
      <c r="C3" s="187">
        <f>IF(fenixSetup!V30="","",VLOOKUP(fenixSetup!V30,DataSettings!C3:E6,3,FALSE))</f>
        <v>1</v>
      </c>
      <c r="D3" s="186" t="s">
        <v>658</v>
      </c>
      <c r="F3" t="str">
        <f t="shared" ref="F3:F6" si="0">IF(C3="","",B3&amp;C3&amp;D3)</f>
        <v>&lt;MsgVibrate&gt;1&lt;/MsgVibrate&gt;</v>
      </c>
      <c r="H3" s="85" t="s">
        <v>1110</v>
      </c>
    </row>
    <row r="4" spans="1:8">
      <c r="A4" s="78" t="s">
        <v>63</v>
      </c>
      <c r="B4" s="186" t="s">
        <v>637</v>
      </c>
      <c r="C4" s="187">
        <f>IF(fenixSetup!V31="","",VLOOKUP(fenixSetup!V31,DataSettings!F3:G4,2,FALSE))</f>
        <v>0</v>
      </c>
      <c r="D4" s="186" t="s">
        <v>659</v>
      </c>
      <c r="F4" t="str">
        <f t="shared" si="0"/>
        <v>&lt;KeyTone&gt;0&lt;/KeyTone&gt;</v>
      </c>
      <c r="H4" s="85" t="s">
        <v>1107</v>
      </c>
    </row>
    <row r="5" spans="1:8">
      <c r="A5" s="78" t="s">
        <v>62</v>
      </c>
      <c r="B5" s="186" t="s">
        <v>638</v>
      </c>
      <c r="C5" s="187">
        <f>IF(fenixSetup!P20="","",VLOOKUP(fenixSetup!P20,DataSettings!H3:I8,2,FALSE))</f>
        <v>15</v>
      </c>
      <c r="D5" s="186" t="s">
        <v>660</v>
      </c>
      <c r="F5" t="str">
        <f t="shared" si="0"/>
        <v>&lt;BacklightTimeout&gt;15&lt;/BacklightTimeout&gt;</v>
      </c>
      <c r="H5" s="85" t="s">
        <v>1108</v>
      </c>
    </row>
    <row r="6" spans="1:8">
      <c r="A6" s="78" t="s">
        <v>122</v>
      </c>
      <c r="B6" s="186" t="s">
        <v>639</v>
      </c>
      <c r="C6" s="187">
        <f>IF(fenixSetup!P21="","",VLOOKUP(fenixSetup!P21,DataSettings!J3:K5,2,FALSE))</f>
        <v>1</v>
      </c>
      <c r="D6" s="186" t="s">
        <v>661</v>
      </c>
      <c r="F6" t="str">
        <f t="shared" si="0"/>
        <v>&lt;AutoLight&gt;1&lt;/AutoLight&gt;</v>
      </c>
      <c r="H6" s="86" t="s">
        <v>1109</v>
      </c>
    </row>
    <row r="7" spans="1:8" ht="15" thickBot="1">
      <c r="A7" s="78" t="s">
        <v>64</v>
      </c>
      <c r="B7" s="186" t="s">
        <v>1</v>
      </c>
      <c r="C7" s="187"/>
      <c r="D7" s="186"/>
      <c r="F7" t="str">
        <f>B7</f>
        <v>&lt;MainMenu&gt;</v>
      </c>
      <c r="H7" s="87" t="s">
        <v>1114</v>
      </c>
    </row>
    <row r="8" spans="1:8">
      <c r="A8" s="78" t="s">
        <v>67</v>
      </c>
      <c r="B8" s="186" t="s">
        <v>640</v>
      </c>
      <c r="C8" s="187">
        <f>IF(fenixSetup!F4="","",VLOOKUP(fenixSetup!F4,DataSettings!L$3:M$24,2,FALSE))</f>
        <v>5</v>
      </c>
      <c r="D8" s="186" t="s">
        <v>641</v>
      </c>
      <c r="F8" t="str">
        <f>IF(OR(C8="",C8=0),"",B8&amp;C8&amp;D8)</f>
        <v xml:space="preserve">  &lt;MmItem&gt;5&lt;/MmItem&gt;</v>
      </c>
      <c r="H8" s="82"/>
    </row>
    <row r="9" spans="1:8">
      <c r="A9" s="78" t="s">
        <v>67</v>
      </c>
      <c r="B9" s="186" t="s">
        <v>640</v>
      </c>
      <c r="C9" s="187">
        <f>IF(fenixSetup!F5="","",VLOOKUP(fenixSetup!F5,DataSettings!L$3:M$24,2,FALSE))</f>
        <v>14</v>
      </c>
      <c r="D9" s="186" t="s">
        <v>641</v>
      </c>
      <c r="F9" t="str">
        <f t="shared" ref="F9:F29" si="1">IF(OR(C9="",C9=0),"",B9&amp;C9&amp;D9)</f>
        <v xml:space="preserve">  &lt;MmItem&gt;14&lt;/MmItem&gt;</v>
      </c>
      <c r="H9" s="82"/>
    </row>
    <row r="10" spans="1:8">
      <c r="A10" s="78" t="s">
        <v>67</v>
      </c>
      <c r="B10" s="186" t="s">
        <v>640</v>
      </c>
      <c r="C10" s="187">
        <f>IF(fenixSetup!F6="","",VLOOKUP(fenixSetup!F6,DataSettings!L$3:M$24,2,FALSE))</f>
        <v>22</v>
      </c>
      <c r="D10" s="186" t="s">
        <v>641</v>
      </c>
      <c r="F10" t="str">
        <f t="shared" si="1"/>
        <v xml:space="preserve">  &lt;MmItem&gt;22&lt;/MmItem&gt;</v>
      </c>
      <c r="H10" s="82"/>
    </row>
    <row r="11" spans="1:8">
      <c r="A11" s="78" t="s">
        <v>67</v>
      </c>
      <c r="B11" s="186" t="s">
        <v>640</v>
      </c>
      <c r="C11" s="187">
        <f>IF(fenixSetup!F7="","",VLOOKUP(fenixSetup!F7,DataSettings!L$3:M$24,2,FALSE))</f>
        <v>10</v>
      </c>
      <c r="D11" s="186" t="s">
        <v>641</v>
      </c>
      <c r="F11" t="str">
        <f t="shared" si="1"/>
        <v xml:space="preserve">  &lt;MmItem&gt;10&lt;/MmItem&gt;</v>
      </c>
      <c r="H11" s="82"/>
    </row>
    <row r="12" spans="1:8">
      <c r="A12" s="78" t="s">
        <v>67</v>
      </c>
      <c r="B12" s="186" t="s">
        <v>640</v>
      </c>
      <c r="C12" s="187">
        <f>IF(fenixSetup!F8="","",VLOOKUP(fenixSetup!F8,DataSettings!L$3:M$24,2,FALSE))</f>
        <v>21</v>
      </c>
      <c r="D12" s="186" t="s">
        <v>641</v>
      </c>
      <c r="F12" t="str">
        <f t="shared" si="1"/>
        <v xml:space="preserve">  &lt;MmItem&gt;21&lt;/MmItem&gt;</v>
      </c>
      <c r="H12" s="82"/>
    </row>
    <row r="13" spans="1:8">
      <c r="A13" s="78" t="s">
        <v>67</v>
      </c>
      <c r="B13" s="186" t="s">
        <v>640</v>
      </c>
      <c r="C13" s="187">
        <f>IF(fenixSetup!F9="","",VLOOKUP(fenixSetup!F9,DataSettings!L$3:M$24,2,FALSE))</f>
        <v>20</v>
      </c>
      <c r="D13" s="186" t="s">
        <v>641</v>
      </c>
      <c r="F13" t="str">
        <f t="shared" si="1"/>
        <v xml:space="preserve">  &lt;MmItem&gt;20&lt;/MmItem&gt;</v>
      </c>
    </row>
    <row r="14" spans="1:8">
      <c r="A14" s="78" t="s">
        <v>67</v>
      </c>
      <c r="B14" s="186" t="s">
        <v>640</v>
      </c>
      <c r="C14" s="187">
        <f>IF(fenixSetup!F10="","",VLOOKUP(fenixSetup!F10,DataSettings!L$3:M$24,2,FALSE))</f>
        <v>19</v>
      </c>
      <c r="D14" s="186" t="s">
        <v>641</v>
      </c>
      <c r="F14" t="str">
        <f t="shared" si="1"/>
        <v xml:space="preserve">  &lt;MmItem&gt;19&lt;/MmItem&gt;</v>
      </c>
    </row>
    <row r="15" spans="1:8">
      <c r="A15" s="78" t="s">
        <v>67</v>
      </c>
      <c r="B15" s="186" t="s">
        <v>640</v>
      </c>
      <c r="C15" s="187">
        <f>IF(fenixSetup!F11="","",VLOOKUP(fenixSetup!F11,DataSettings!L$3:M$24,2,FALSE))</f>
        <v>18</v>
      </c>
      <c r="D15" s="186" t="s">
        <v>641</v>
      </c>
      <c r="F15" t="str">
        <f t="shared" si="1"/>
        <v xml:space="preserve">  &lt;MmItem&gt;18&lt;/MmItem&gt;</v>
      </c>
    </row>
    <row r="16" spans="1:8">
      <c r="A16" s="78" t="s">
        <v>67</v>
      </c>
      <c r="B16" s="186" t="s">
        <v>640</v>
      </c>
      <c r="C16" s="187">
        <f>IF(fenixSetup!F12="","",VLOOKUP(fenixSetup!F12,DataSettings!L$3:M$24,2,FALSE))</f>
        <v>23</v>
      </c>
      <c r="D16" s="186" t="s">
        <v>641</v>
      </c>
      <c r="F16" t="str">
        <f t="shared" si="1"/>
        <v xml:space="preserve">  &lt;MmItem&gt;23&lt;/MmItem&gt;</v>
      </c>
    </row>
    <row r="17" spans="1:6" customFormat="1">
      <c r="A17" s="78" t="s">
        <v>67</v>
      </c>
      <c r="B17" s="186" t="s">
        <v>640</v>
      </c>
      <c r="C17" s="187">
        <f>IF(fenixSetup!F13="","",VLOOKUP(fenixSetup!F13,DataSettings!L$3:M$24,2,FALSE))</f>
        <v>2</v>
      </c>
      <c r="D17" s="186" t="s">
        <v>641</v>
      </c>
      <c r="E17" s="91"/>
      <c r="F17" t="str">
        <f t="shared" si="1"/>
        <v xml:space="preserve">  &lt;MmItem&gt;2&lt;/MmItem&gt;</v>
      </c>
    </row>
    <row r="18" spans="1:6" customFormat="1">
      <c r="A18" s="78" t="s">
        <v>67</v>
      </c>
      <c r="B18" s="186" t="s">
        <v>640</v>
      </c>
      <c r="C18" s="187">
        <f>IF(fenixSetup!F14="","",VLOOKUP(fenixSetup!F14,DataSettings!L$3:M$24,2,FALSE))</f>
        <v>13</v>
      </c>
      <c r="D18" s="186" t="s">
        <v>641</v>
      </c>
      <c r="E18" s="91"/>
      <c r="F18" t="str">
        <f t="shared" si="1"/>
        <v xml:space="preserve">  &lt;MmItem&gt;13&lt;/MmItem&gt;</v>
      </c>
    </row>
    <row r="19" spans="1:6" customFormat="1">
      <c r="A19" s="78" t="s">
        <v>67</v>
      </c>
      <c r="B19" s="186" t="s">
        <v>640</v>
      </c>
      <c r="C19" s="187">
        <f>IF(fenixSetup!F15="","",VLOOKUP(fenixSetup!F15,DataSettings!L$3:M$24,2,FALSE))</f>
        <v>5</v>
      </c>
      <c r="D19" s="186" t="s">
        <v>641</v>
      </c>
      <c r="E19" s="91"/>
      <c r="F19" t="str">
        <f t="shared" si="1"/>
        <v xml:space="preserve">  &lt;MmItem&gt;5&lt;/MmItem&gt;</v>
      </c>
    </row>
    <row r="20" spans="1:6" customFormat="1">
      <c r="A20" s="78" t="s">
        <v>67</v>
      </c>
      <c r="B20" s="186" t="s">
        <v>640</v>
      </c>
      <c r="C20" s="187">
        <f>IF(fenixSetup!F16="","",VLOOKUP(fenixSetup!F16,DataSettings!L$3:M$24,2,FALSE))</f>
        <v>16</v>
      </c>
      <c r="D20" s="186" t="s">
        <v>641</v>
      </c>
      <c r="E20" s="91"/>
      <c r="F20" t="str">
        <f t="shared" si="1"/>
        <v xml:space="preserve">  &lt;MmItem&gt;16&lt;/MmItem&gt;</v>
      </c>
    </row>
    <row r="21" spans="1:6" customFormat="1">
      <c r="A21" s="78" t="s">
        <v>67</v>
      </c>
      <c r="B21" s="186" t="s">
        <v>640</v>
      </c>
      <c r="C21" s="187">
        <f>IF(fenixSetup!F17="","",VLOOKUP(fenixSetup!F17,DataSettings!L$3:M$24,2,FALSE))</f>
        <v>17</v>
      </c>
      <c r="D21" s="186" t="s">
        <v>641</v>
      </c>
      <c r="E21" s="91"/>
      <c r="F21" t="str">
        <f t="shared" si="1"/>
        <v xml:space="preserve">  &lt;MmItem&gt;17&lt;/MmItem&gt;</v>
      </c>
    </row>
    <row r="22" spans="1:6" customFormat="1">
      <c r="A22" s="78" t="s">
        <v>67</v>
      </c>
      <c r="B22" s="186" t="s">
        <v>640</v>
      </c>
      <c r="C22" s="187">
        <f>IF(fenixSetup!F18="","",VLOOKUP(fenixSetup!F18,DataSettings!L$3:M$24,2,FALSE))</f>
        <v>7</v>
      </c>
      <c r="D22" s="186" t="s">
        <v>641</v>
      </c>
      <c r="E22" s="91"/>
      <c r="F22" t="str">
        <f t="shared" si="1"/>
        <v xml:space="preserve">  &lt;MmItem&gt;7&lt;/MmItem&gt;</v>
      </c>
    </row>
    <row r="23" spans="1:6" customFormat="1">
      <c r="A23" s="78" t="s">
        <v>67</v>
      </c>
      <c r="B23" s="186" t="s">
        <v>640</v>
      </c>
      <c r="C23" s="187">
        <f>IF(fenixSetup!F19="","",VLOOKUP(fenixSetup!F19,DataSettings!L$3:M$24,2,FALSE))</f>
        <v>15</v>
      </c>
      <c r="D23" s="186" t="s">
        <v>641</v>
      </c>
      <c r="E23" s="91"/>
      <c r="F23" t="str">
        <f t="shared" si="1"/>
        <v xml:space="preserve">  &lt;MmItem&gt;15&lt;/MmItem&gt;</v>
      </c>
    </row>
    <row r="24" spans="1:6" customFormat="1">
      <c r="A24" s="78" t="s">
        <v>67</v>
      </c>
      <c r="B24" s="186" t="s">
        <v>640</v>
      </c>
      <c r="C24" s="187">
        <f>IF(fenixSetup!F20="","",VLOOKUP(fenixSetup!F20,DataSettings!L$3:M$24,2,FALSE))</f>
        <v>12</v>
      </c>
      <c r="D24" s="186" t="s">
        <v>641</v>
      </c>
      <c r="E24" s="91"/>
      <c r="F24" t="str">
        <f t="shared" si="1"/>
        <v xml:space="preserve">  &lt;MmItem&gt;12&lt;/MmItem&gt;</v>
      </c>
    </row>
    <row r="25" spans="1:6" customFormat="1">
      <c r="A25" s="78" t="s">
        <v>67</v>
      </c>
      <c r="B25" s="186" t="s">
        <v>640</v>
      </c>
      <c r="C25" s="187">
        <f>IF(fenixSetup!F21="","",VLOOKUP(fenixSetup!F21,DataSettings!L$3:M$24,2,FALSE))</f>
        <v>6</v>
      </c>
      <c r="D25" s="186" t="s">
        <v>641</v>
      </c>
      <c r="E25" s="91"/>
      <c r="F25" t="str">
        <f t="shared" si="1"/>
        <v xml:space="preserve">  &lt;MmItem&gt;6&lt;/MmItem&gt;</v>
      </c>
    </row>
    <row r="26" spans="1:6" customFormat="1">
      <c r="A26" s="78" t="s">
        <v>67</v>
      </c>
      <c r="B26" s="186" t="s">
        <v>640</v>
      </c>
      <c r="C26" s="187">
        <f>IF(fenixSetup!F22="","",VLOOKUP(fenixSetup!F22,DataSettings!L$3:M$24,2,FALSE))</f>
        <v>9</v>
      </c>
      <c r="D26" s="186" t="s">
        <v>641</v>
      </c>
      <c r="E26" s="91"/>
      <c r="F26" t="str">
        <f t="shared" si="1"/>
        <v xml:space="preserve">  &lt;MmItem&gt;9&lt;/MmItem&gt;</v>
      </c>
    </row>
    <row r="27" spans="1:6" customFormat="1">
      <c r="A27" s="78" t="s">
        <v>67</v>
      </c>
      <c r="B27" s="186" t="s">
        <v>640</v>
      </c>
      <c r="C27" s="187">
        <f>IF(fenixSetup!F23="","",VLOOKUP(fenixSetup!F23,DataSettings!L$3:M$24,2,FALSE))</f>
        <v>8</v>
      </c>
      <c r="D27" s="186" t="s">
        <v>641</v>
      </c>
      <c r="E27" s="91"/>
      <c r="F27" t="str">
        <f t="shared" si="1"/>
        <v xml:space="preserve">  &lt;MmItem&gt;8&lt;/MmItem&gt;</v>
      </c>
    </row>
    <row r="28" spans="1:6" customFormat="1">
      <c r="A28" s="78" t="s">
        <v>67</v>
      </c>
      <c r="B28" s="186" t="s">
        <v>640</v>
      </c>
      <c r="C28" s="187">
        <f>IF(fenixSetup!F24="","",VLOOKUP(fenixSetup!F24,DataSettings!L$3:M$24,2,FALSE))</f>
        <v>1</v>
      </c>
      <c r="D28" s="186" t="s">
        <v>641</v>
      </c>
      <c r="E28" s="91"/>
      <c r="F28" t="str">
        <f t="shared" si="1"/>
        <v xml:space="preserve">  &lt;MmItem&gt;1&lt;/MmItem&gt;</v>
      </c>
    </row>
    <row r="29" spans="1:6" customFormat="1">
      <c r="A29" s="78" t="s">
        <v>67</v>
      </c>
      <c r="B29" s="186" t="s">
        <v>640</v>
      </c>
      <c r="C29" s="187">
        <f>IF(fenixSetup!F25="","",VLOOKUP(fenixSetup!F25,DataSettings!L$3:M$24,2,FALSE))</f>
        <v>11</v>
      </c>
      <c r="D29" s="186" t="s">
        <v>641</v>
      </c>
      <c r="E29" s="91"/>
      <c r="F29" t="str">
        <f t="shared" si="1"/>
        <v xml:space="preserve">  &lt;MmItem&gt;11&lt;/MmItem&gt;</v>
      </c>
    </row>
    <row r="30" spans="1:6" customFormat="1">
      <c r="A30" s="78" t="s">
        <v>65</v>
      </c>
      <c r="B30" s="186" t="s">
        <v>2</v>
      </c>
      <c r="C30" s="187"/>
      <c r="D30" s="186"/>
      <c r="E30" s="91"/>
      <c r="F30" t="str">
        <f>B30</f>
        <v>&lt;/MainMenu&gt;</v>
      </c>
    </row>
    <row r="31" spans="1:6" customFormat="1">
      <c r="A31" s="78" t="s">
        <v>66</v>
      </c>
      <c r="B31" s="186" t="s">
        <v>642</v>
      </c>
      <c r="C31" s="187">
        <f>IF(fenixSetup!I21="","",VLOOKUP(fenixSetup!I21,DataSettings!N3:O4,2,FALSE))</f>
        <v>1</v>
      </c>
      <c r="D31" s="186" t="s">
        <v>651</v>
      </c>
      <c r="E31" s="91"/>
      <c r="F31" t="str">
        <f>IF(C31="","",B31&amp;C31&amp;D31)</f>
        <v>&lt;MapOrientation&gt;1&lt;/MapOrientation&gt;</v>
      </c>
    </row>
    <row r="32" spans="1:6" customFormat="1">
      <c r="A32" s="78" t="s">
        <v>68</v>
      </c>
      <c r="B32" s="186" t="s">
        <v>643</v>
      </c>
      <c r="C32" s="187">
        <f>IF(fenixSetup!I22="","",VLOOKUP(fenixSetup!I22,DataSettings!P3:Q4,2,FALSE))</f>
        <v>1</v>
      </c>
      <c r="D32" s="186" t="s">
        <v>652</v>
      </c>
      <c r="E32" s="91"/>
      <c r="F32" t="str">
        <f t="shared" ref="F32:F101" si="2">IF(C32="","",B32&amp;C32&amp;D32)</f>
        <v>&lt;AutoZoom&gt;1&lt;/AutoZoom&gt;</v>
      </c>
    </row>
    <row r="33" spans="1:8">
      <c r="A33" s="78" t="s">
        <v>69</v>
      </c>
      <c r="B33" s="186" t="s">
        <v>644</v>
      </c>
      <c r="C33" s="187">
        <f>IF(fenixSetup!I24="","",VLOOKUP(fenixSetup!I24,DataSettings!R3:S4,2,FALSE))</f>
        <v>0</v>
      </c>
      <c r="D33" s="186" t="s">
        <v>653</v>
      </c>
      <c r="F33" t="str">
        <f t="shared" si="2"/>
        <v>&lt;GoToLine&gt;0&lt;/GoToLine&gt;</v>
      </c>
    </row>
    <row r="34" spans="1:8">
      <c r="A34" s="78" t="s">
        <v>70</v>
      </c>
      <c r="B34" s="186" t="s">
        <v>645</v>
      </c>
      <c r="C34" s="187">
        <f>IF(fenixSetup!I23="","",VLOOKUP(fenixSetup!I23,DataSettings!T3:U29,2,FALSE))</f>
        <v>1</v>
      </c>
      <c r="D34" s="186" t="s">
        <v>654</v>
      </c>
      <c r="F34" t="str">
        <f t="shared" si="2"/>
        <v>&lt;MapPointsZoom&gt;1&lt;/MapPointsZoom&gt;</v>
      </c>
    </row>
    <row r="35" spans="1:8">
      <c r="A35" s="79" t="s">
        <v>71</v>
      </c>
      <c r="B35" s="186" t="s">
        <v>646</v>
      </c>
      <c r="C35" s="187">
        <f>IF(fenixSetup!I23="","",VLOOKUP(fenixSetup!I23,DataSettings!T3:U29,2,FALSE))</f>
        <v>1</v>
      </c>
      <c r="D35" s="186" t="s">
        <v>655</v>
      </c>
      <c r="F35" t="str">
        <f t="shared" si="2"/>
        <v>&lt;WaypointsZoom&gt;1&lt;/WaypointsZoom&gt;</v>
      </c>
    </row>
    <row r="36" spans="1:8">
      <c r="A36" s="79" t="s">
        <v>72</v>
      </c>
      <c r="B36" s="180" t="s">
        <v>647</v>
      </c>
      <c r="C36" s="166">
        <f>IF(fenixSetup!I25="","",VLOOKUP(fenixSetup!I25,DataSettings!AB3:AC4,2,FALSE))</f>
        <v>0</v>
      </c>
      <c r="D36" s="180" t="s">
        <v>656</v>
      </c>
      <c r="F36" t="str">
        <f t="shared" si="2"/>
        <v>&lt;MarineColors&gt;0&lt;/MarineColors&gt;</v>
      </c>
    </row>
    <row r="37" spans="1:8">
      <c r="A37" s="79" t="s">
        <v>129</v>
      </c>
      <c r="B37" s="180" t="s">
        <v>648</v>
      </c>
      <c r="C37" s="166">
        <f>IF(fenixSetup!P4="","",VLOOKUP(fenixSetup!P4,DataSettings!AD3:AE7,2,FALSE))</f>
        <v>0</v>
      </c>
      <c r="D37" s="180" t="s">
        <v>657</v>
      </c>
      <c r="F37" t="str">
        <f t="shared" si="2"/>
        <v>&lt;TrackRecordMethod&gt;0&lt;/TrackRecordMethod&gt;</v>
      </c>
    </row>
    <row r="38" spans="1:8">
      <c r="A38" s="79" t="s">
        <v>131</v>
      </c>
      <c r="B38" s="180" t="s">
        <v>649</v>
      </c>
      <c r="C38" s="166">
        <f>IF(fenixSetup!P5="","",IF(C37&gt;1,VLOOKUP(fenixSetup!P5,DataSettings!AF3:AG7,2,FALSE),IF(C37=1,fenixSetup!P7,fenixSetup!P6*VLOOKUP(fenixSetup!R6,DataSettings!DO3:DQ7,3,FALSE))))</f>
        <v>100</v>
      </c>
      <c r="D38" s="180" t="s">
        <v>650</v>
      </c>
      <c r="F38" t="str">
        <f t="shared" si="2"/>
        <v>&lt;TrackInterval&gt;100&lt;/TrackInterval&gt;</v>
      </c>
      <c r="H38"/>
    </row>
    <row r="39" spans="1:8">
      <c r="A39" s="79" t="s">
        <v>132</v>
      </c>
      <c r="B39" s="180" t="s">
        <v>662</v>
      </c>
      <c r="C39" s="166">
        <f>fenixSetup!P8</f>
        <v>60</v>
      </c>
      <c r="D39" s="180" t="s">
        <v>719</v>
      </c>
      <c r="F39" t="str">
        <f t="shared" si="2"/>
        <v>&lt;UltraTracInterval&gt;60&lt;/UltraTracInterval&gt;</v>
      </c>
      <c r="H39"/>
    </row>
    <row r="40" spans="1:8">
      <c r="A40" s="79" t="s">
        <v>73</v>
      </c>
      <c r="B40" s="180" t="s">
        <v>663</v>
      </c>
      <c r="C40" s="166">
        <f>IF(fenixSetup!P9="","",VLOOKUP(fenixSetup!P9,DataSettings!AI3:AJ4,2,FALSE))</f>
        <v>0</v>
      </c>
      <c r="D40" s="180" t="s">
        <v>720</v>
      </c>
      <c r="F40" t="str">
        <f t="shared" si="2"/>
        <v>&lt;AutoStart&gt;0&lt;/AutoStart&gt;</v>
      </c>
      <c r="H40"/>
    </row>
    <row r="41" spans="1:8">
      <c r="A41" s="79" t="s">
        <v>74</v>
      </c>
      <c r="B41" s="180" t="s">
        <v>664</v>
      </c>
      <c r="C41" s="166">
        <f>IF(fenixSetup!P13="","",VLOOKUP(fenixSetup!P13,DataSettings!AK3:AL4,2,FALSE))</f>
        <v>0</v>
      </c>
      <c r="D41" s="180" t="s">
        <v>721</v>
      </c>
      <c r="F41" t="str">
        <f t="shared" si="2"/>
        <v>&lt;AutoSave&gt;0&lt;/AutoSave&gt;</v>
      </c>
      <c r="H41"/>
    </row>
    <row r="42" spans="1:8">
      <c r="A42" s="79" t="s">
        <v>75</v>
      </c>
      <c r="B42" s="180" t="s">
        <v>665</v>
      </c>
      <c r="C42" s="166">
        <f>IF(fenixSetup!P12="","",VLOOKUP(fenixSetup!P12,DataSettings!AM3:AN5,2,FALSE))</f>
        <v>0</v>
      </c>
      <c r="D42" s="180" t="s">
        <v>722</v>
      </c>
      <c r="F42" t="str">
        <f t="shared" si="2"/>
        <v>&lt;AutoPause&gt;0&lt;/AutoPause&gt;</v>
      </c>
      <c r="H42"/>
    </row>
    <row r="43" spans="1:8">
      <c r="A43" s="188" t="s">
        <v>861</v>
      </c>
      <c r="B43" s="188" t="s">
        <v>666</v>
      </c>
      <c r="C43" s="189">
        <v>0</v>
      </c>
      <c r="D43" s="188" t="s">
        <v>723</v>
      </c>
      <c r="F43" t="str">
        <f t="shared" si="2"/>
        <v>&lt;AnchorDrag&gt;0&lt;/AnchorDrag&gt;</v>
      </c>
      <c r="H43"/>
    </row>
    <row r="44" spans="1:8">
      <c r="A44" s="188" t="s">
        <v>862</v>
      </c>
      <c r="B44" s="188" t="s">
        <v>667</v>
      </c>
      <c r="C44" s="190">
        <v>0</v>
      </c>
      <c r="D44" s="188" t="s">
        <v>724</v>
      </c>
      <c r="F44" t="str">
        <f t="shared" si="2"/>
        <v>&lt;AnchorDragDist&gt;0&lt;/AnchorDragDist&gt;</v>
      </c>
    </row>
    <row r="45" spans="1:8">
      <c r="A45" s="188" t="s">
        <v>863</v>
      </c>
      <c r="B45" s="188" t="s">
        <v>668</v>
      </c>
      <c r="C45" s="189">
        <v>0</v>
      </c>
      <c r="D45" s="188" t="s">
        <v>725</v>
      </c>
      <c r="F45" t="str">
        <f t="shared" si="2"/>
        <v>&lt;OffCourse&gt;0&lt;/OffCourse&gt;</v>
      </c>
    </row>
    <row r="46" spans="1:8">
      <c r="A46" s="188" t="s">
        <v>864</v>
      </c>
      <c r="B46" s="188" t="s">
        <v>669</v>
      </c>
      <c r="C46" s="190">
        <v>500</v>
      </c>
      <c r="D46" s="188" t="s">
        <v>726</v>
      </c>
      <c r="F46" t="str">
        <f t="shared" si="2"/>
        <v>&lt;OffCourseDist&gt;500&lt;/OffCourseDist&gt;</v>
      </c>
    </row>
    <row r="47" spans="1:8">
      <c r="A47" s="79" t="s">
        <v>136</v>
      </c>
      <c r="B47" s="180" t="s">
        <v>670</v>
      </c>
      <c r="C47" s="166">
        <f>IF(fenixSetup!I4="","",VLOOKUP(fenixSetup!I4,DataSettings!AS3:AT4,2,FALSE))</f>
        <v>0</v>
      </c>
      <c r="D47" s="180" t="s">
        <v>727</v>
      </c>
      <c r="F47" t="str">
        <f t="shared" si="2"/>
        <v>&lt;TimeFormat&gt;0&lt;/TimeFormat&gt;</v>
      </c>
    </row>
    <row r="48" spans="1:8">
      <c r="A48" s="79" t="s">
        <v>140</v>
      </c>
      <c r="B48" s="180" t="s">
        <v>671</v>
      </c>
      <c r="C48" s="166">
        <f>IF(fenixSetup!I5="","",VLOOKUP(fenixSetup!I5,DataSettings!AU3:AV5,2,FALSE))</f>
        <v>2</v>
      </c>
      <c r="D48" s="180" t="s">
        <v>728</v>
      </c>
      <c r="F48" t="str">
        <f t="shared" si="2"/>
        <v>&lt;DstMode&gt;2&lt;/DstMode&gt;</v>
      </c>
    </row>
    <row r="49" spans="1:6" customFormat="1">
      <c r="A49" s="188" t="s">
        <v>860</v>
      </c>
      <c r="B49" s="188" t="s">
        <v>672</v>
      </c>
      <c r="C49" s="189">
        <v>0</v>
      </c>
      <c r="D49" s="188" t="s">
        <v>729</v>
      </c>
      <c r="E49" s="91"/>
      <c r="F49" t="str">
        <f t="shared" si="2"/>
        <v>&lt;OtherTimeZone&gt;0&lt;/OtherTimeZone&gt;</v>
      </c>
    </row>
    <row r="50" spans="1:6" customFormat="1">
      <c r="A50" s="79" t="s">
        <v>133</v>
      </c>
      <c r="B50" s="180" t="s">
        <v>673</v>
      </c>
      <c r="C50" s="166">
        <f>IF(fenixSetup!I6="","",VLOOKUP(fenixSetup!I6,DataSettings!AX3:AY59,2,FALSE))</f>
        <v>28</v>
      </c>
      <c r="D50" s="180" t="s">
        <v>730</v>
      </c>
      <c r="E50" s="91"/>
      <c r="F50" t="str">
        <f t="shared" si="2"/>
        <v>&lt;TimeZone&gt;28&lt;/TimeZone&gt;</v>
      </c>
    </row>
    <row r="51" spans="1:6" customFormat="1">
      <c r="A51" s="79" t="s">
        <v>141</v>
      </c>
      <c r="B51" s="180" t="s">
        <v>674</v>
      </c>
      <c r="C51" s="166">
        <f>IF(fenixSetup!I13="","",VLOOKUP(fenixSetup!I13,DataSettings!AZ3:BA7,2,FALSE))</f>
        <v>12</v>
      </c>
      <c r="D51" s="180" t="s">
        <v>731</v>
      </c>
      <c r="E51" s="91"/>
      <c r="F51" t="str">
        <f t="shared" si="2"/>
        <v>&lt;DistanceUnits&gt;12&lt;/DistanceUnits&gt;</v>
      </c>
    </row>
    <row r="52" spans="1:6" customFormat="1">
      <c r="A52" s="79" t="s">
        <v>142</v>
      </c>
      <c r="B52" s="180" t="s">
        <v>675</v>
      </c>
      <c r="C52" s="166">
        <f>IF(fenixSetup!I14="","",VLOOKUP(fenixSetup!I14,DataSettings!BB3:BC4,2,FALSE))</f>
        <v>8</v>
      </c>
      <c r="D52" s="180" t="s">
        <v>732</v>
      </c>
      <c r="E52" s="91"/>
      <c r="F52" t="str">
        <f t="shared" si="2"/>
        <v>&lt;ElevationUnits&gt;8&lt;/ElevationUnits&gt;</v>
      </c>
    </row>
    <row r="53" spans="1:6" customFormat="1">
      <c r="A53" s="79" t="s">
        <v>143</v>
      </c>
      <c r="B53" s="180" t="s">
        <v>676</v>
      </c>
      <c r="C53" s="166">
        <f>IF(fenixSetup!I15="","",VLOOKUP(fenixSetup!I15,DataSettings!BD3:BE7,2,FALSE))</f>
        <v>30</v>
      </c>
      <c r="D53" s="180" t="s">
        <v>733</v>
      </c>
      <c r="E53" s="91"/>
      <c r="F53" t="str">
        <f t="shared" si="2"/>
        <v>&lt;VerticalSpeedUnits&gt;30&lt;/VerticalSpeedUnits&gt;</v>
      </c>
    </row>
    <row r="54" spans="1:6" customFormat="1">
      <c r="A54" s="79" t="s">
        <v>144</v>
      </c>
      <c r="B54" s="180" t="s">
        <v>677</v>
      </c>
      <c r="C54" s="166">
        <f>IF(fenixSetup!I16="","",VLOOKUP(fenixSetup!I16,DataSettings!BF3:BG5,2,FALSE))</f>
        <v>7</v>
      </c>
      <c r="D54" s="180" t="s">
        <v>734</v>
      </c>
      <c r="E54" s="91"/>
      <c r="F54" t="str">
        <f t="shared" si="2"/>
        <v>&lt;DepthUnits&gt;7&lt;/DepthUnits&gt;</v>
      </c>
    </row>
    <row r="55" spans="1:6" customFormat="1">
      <c r="A55" s="79" t="s">
        <v>145</v>
      </c>
      <c r="B55" s="180" t="s">
        <v>678</v>
      </c>
      <c r="C55" s="166">
        <f>IF(fenixSetup!I17="","",VLOOKUP(fenixSetup!I17,DataSettings!BH3:BI4,2,FALSE))</f>
        <v>37</v>
      </c>
      <c r="D55" s="180" t="s">
        <v>735</v>
      </c>
      <c r="E55" s="91"/>
      <c r="F55" t="str">
        <f t="shared" si="2"/>
        <v>&lt;TemperatureUnits&gt;37&lt;/TemperatureUnits&gt;</v>
      </c>
    </row>
    <row r="56" spans="1:6" customFormat="1">
      <c r="A56" s="79" t="s">
        <v>146</v>
      </c>
      <c r="B56" s="180" t="s">
        <v>679</v>
      </c>
      <c r="C56" s="166">
        <f>IF(fenixSetup!I18="","",VLOOKUP(fenixSetup!I18,DataSettings!BJ3:BK6,2,FALSE))</f>
        <v>26</v>
      </c>
      <c r="D56" s="180" t="s">
        <v>736</v>
      </c>
      <c r="E56" s="91"/>
      <c r="F56" t="str">
        <f t="shared" si="2"/>
        <v>&lt;PressureUnits&gt;26&lt;/PressureUnits&gt;</v>
      </c>
    </row>
    <row r="57" spans="1:6" customFormat="1">
      <c r="A57" s="79" t="s">
        <v>147</v>
      </c>
      <c r="B57" s="180" t="s">
        <v>680</v>
      </c>
      <c r="C57" s="166">
        <f>IF(fenixSetup!B27="","",VLOOKUP(fenixSetup!B27,DataSettings!BL3:BM4,2,FALSE))</f>
        <v>0</v>
      </c>
      <c r="D57" s="180" t="s">
        <v>737</v>
      </c>
      <c r="E57" s="91"/>
      <c r="F57" t="str">
        <f t="shared" si="2"/>
        <v>&lt;SensorMode&gt;0&lt;/SensorMode&gt;</v>
      </c>
    </row>
    <row r="58" spans="1:6" customFormat="1">
      <c r="A58" s="79" t="s">
        <v>148</v>
      </c>
      <c r="B58" s="180" t="s">
        <v>681</v>
      </c>
      <c r="C58" s="166">
        <f>IF(fenixSetup!B32="","",VLOOKUP(fenixSetup!B32,DataSettings!BN3:BO6,2,FALSE))</f>
        <v>0</v>
      </c>
      <c r="D58" s="180" t="s">
        <v>738</v>
      </c>
      <c r="E58" s="91"/>
      <c r="F58" t="str">
        <f t="shared" si="2"/>
        <v>&lt;HeadingDisplay&gt;0&lt;/HeadingDisplay&gt;</v>
      </c>
    </row>
    <row r="59" spans="1:6" customFormat="1">
      <c r="A59" s="79" t="s">
        <v>149</v>
      </c>
      <c r="B59" s="180" t="s">
        <v>682</v>
      </c>
      <c r="C59" s="166">
        <f>IF(fenixSetup!B33="","",VLOOKUP(fenixSetup!B33,DataSettings!BP3:BQ6,2,FALSE))</f>
        <v>17</v>
      </c>
      <c r="D59" s="180" t="s">
        <v>739</v>
      </c>
      <c r="E59" s="91"/>
      <c r="F59" t="str">
        <f t="shared" si="2"/>
        <v>&lt;NorthReference&gt;17&lt;/NorthReference&gt;</v>
      </c>
    </row>
    <row r="60" spans="1:6" customFormat="1">
      <c r="A60" s="79" t="s">
        <v>150</v>
      </c>
      <c r="B60" s="180" t="s">
        <v>683</v>
      </c>
      <c r="C60" s="227">
        <f>fenixSetup!B34</f>
        <v>0</v>
      </c>
      <c r="D60" s="180" t="s">
        <v>740</v>
      </c>
      <c r="E60" s="91"/>
      <c r="F60" t="str">
        <f t="shared" si="2"/>
        <v>&lt;MagneticVariation&gt;0&lt;/MagneticVariation&gt;</v>
      </c>
    </row>
    <row r="61" spans="1:6" customFormat="1">
      <c r="A61" s="78" t="s">
        <v>151</v>
      </c>
      <c r="B61" s="180" t="s">
        <v>684</v>
      </c>
      <c r="C61" s="166">
        <f>IF(fenixSetup!B31="","",VLOOKUP(fenixSetup!B31,DataSettings!BS3:BU5,2,FALSE))</f>
        <v>0</v>
      </c>
      <c r="D61" s="180" t="s">
        <v>741</v>
      </c>
      <c r="E61" s="91"/>
      <c r="F61" t="str">
        <f t="shared" si="2"/>
        <v>&lt;Compass&gt;0&lt;/Compass&gt;</v>
      </c>
    </row>
    <row r="62" spans="1:6" customFormat="1">
      <c r="A62" s="78" t="s">
        <v>152</v>
      </c>
      <c r="B62" s="180" t="s">
        <v>685</v>
      </c>
      <c r="C62" s="166">
        <f>IF(fenixSetup!B31="","",VLOOKUP(fenixSetup!B31,DataSettings!BS3:BU5,3,FALSE))</f>
        <v>1</v>
      </c>
      <c r="D62" s="180" t="s">
        <v>742</v>
      </c>
      <c r="E62" s="91"/>
      <c r="F62" t="str">
        <f t="shared" si="2"/>
        <v>&lt;CompassAutoswitch&gt;1&lt;/CompassAutoswitch&gt;</v>
      </c>
    </row>
    <row r="63" spans="1:6" customFormat="1">
      <c r="A63" s="79" t="s">
        <v>153</v>
      </c>
      <c r="B63" s="180" t="s">
        <v>686</v>
      </c>
      <c r="C63" s="166">
        <f>IF(fenixSetup!B28="","",VLOOKUP(fenixSetup!B28,DataSettings!BV3:BW5,2,FALSE))</f>
        <v>1</v>
      </c>
      <c r="D63" s="180" t="s">
        <v>743</v>
      </c>
      <c r="E63" s="91"/>
      <c r="F63" t="str">
        <f t="shared" si="2"/>
        <v>&lt;AltimeterAutoCalAdv&gt;1&lt;/AltimeterAutoCalAdv&gt;</v>
      </c>
    </row>
    <row r="64" spans="1:6" customFormat="1">
      <c r="A64" s="79" t="s">
        <v>154</v>
      </c>
      <c r="B64" s="180" t="s">
        <v>687</v>
      </c>
      <c r="C64" s="166">
        <f>IF(fenixSetup!B30="","",VLOOKUP(fenixSetup!B30,DataSettings!BX3:BY5,2,FALSE))</f>
        <v>8</v>
      </c>
      <c r="D64" s="180" t="s">
        <v>744</v>
      </c>
      <c r="E64" s="91"/>
      <c r="F64" t="str">
        <f t="shared" si="2"/>
        <v>&lt;BarometerMode&gt;8&lt;/BarometerMode&gt;</v>
      </c>
    </row>
    <row r="65" spans="1:6" customFormat="1">
      <c r="A65" s="79" t="s">
        <v>155</v>
      </c>
      <c r="B65" s="180" t="s">
        <v>688</v>
      </c>
      <c r="C65" s="166">
        <f>IF(fenixSetup!B29="","",VLOOKUP(fenixSetup!B29,DataSettings!BZ3:CA4,2,FALSE))</f>
        <v>0</v>
      </c>
      <c r="D65" s="180" t="s">
        <v>745</v>
      </c>
      <c r="E65" s="91"/>
      <c r="F65" t="str">
        <f t="shared" si="2"/>
        <v>&lt;AltimeterPlotType&gt;0&lt;/AltimeterPlotType&gt;</v>
      </c>
    </row>
    <row r="66" spans="1:6" customFormat="1">
      <c r="A66" s="79" t="s">
        <v>622</v>
      </c>
      <c r="B66" s="180" t="s">
        <v>689</v>
      </c>
      <c r="C66" s="166">
        <f>IF(fenixSetup!M26="","",VLOOKUP(fenixSetup!M26,DataSettings!CB3:CD11,2,FALSE))</f>
        <v>0</v>
      </c>
      <c r="D66" s="180" t="s">
        <v>746</v>
      </c>
      <c r="E66" s="91"/>
      <c r="F66" t="str">
        <f t="shared" si="2"/>
        <v>&lt;UGridCat&gt;0&lt;/UGridCat&gt;</v>
      </c>
    </row>
    <row r="67" spans="1:6" customFormat="1">
      <c r="A67" s="79" t="s">
        <v>625</v>
      </c>
      <c r="B67" s="180" t="s">
        <v>690</v>
      </c>
      <c r="C67" s="166">
        <f>IF(fenixSetup!M26="","",VLOOKUP(fenixSetup!M26,DataSettings!CB3:CD11,3,FALSE))</f>
        <v>0</v>
      </c>
      <c r="D67" s="180" t="s">
        <v>747</v>
      </c>
      <c r="E67" s="91"/>
      <c r="F67" t="str">
        <f t="shared" si="2"/>
        <v>&lt;UGridSubCat&gt;0&lt;/UGridSubCat&gt;</v>
      </c>
    </row>
    <row r="68" spans="1:6" customFormat="1">
      <c r="A68" s="79" t="s">
        <v>623</v>
      </c>
      <c r="B68" s="180" t="s">
        <v>691</v>
      </c>
      <c r="C68" s="211">
        <f>fenixSetup!P27</f>
        <v>100000</v>
      </c>
      <c r="D68" s="180" t="s">
        <v>748</v>
      </c>
      <c r="E68" s="91"/>
      <c r="F68" t="str">
        <f t="shared" si="2"/>
        <v>&lt;UGridFE&gt;100000&lt;/UGridFE&gt;</v>
      </c>
    </row>
    <row r="69" spans="1:6" customFormat="1">
      <c r="A69" s="79" t="s">
        <v>624</v>
      </c>
      <c r="B69" s="180" t="s">
        <v>692</v>
      </c>
      <c r="C69" s="211">
        <f>fenixSetup!J27</f>
        <v>1000000</v>
      </c>
      <c r="D69" s="180" t="s">
        <v>749</v>
      </c>
      <c r="E69" s="91"/>
      <c r="F69" t="str">
        <f t="shared" si="2"/>
        <v>&lt;UGridFN&gt;1000000&lt;/UGridFN&gt;</v>
      </c>
    </row>
    <row r="70" spans="1:6" customFormat="1">
      <c r="A70" s="79" t="s">
        <v>626</v>
      </c>
      <c r="B70" s="180" t="s">
        <v>693</v>
      </c>
      <c r="C70" s="211">
        <f>fenixSetup!P26</f>
        <v>0</v>
      </c>
      <c r="D70" s="180" t="s">
        <v>750</v>
      </c>
      <c r="E70" s="91"/>
      <c r="F70" t="str">
        <f t="shared" si="2"/>
        <v>&lt;UGridK0&gt;0&lt;/UGridK0&gt;</v>
      </c>
    </row>
    <row r="71" spans="1:6" customFormat="1">
      <c r="A71" s="79" t="s">
        <v>627</v>
      </c>
      <c r="B71" s="260" t="s">
        <v>694</v>
      </c>
      <c r="C71" s="211">
        <f>(fenixSetup!Q28+(fenixSetup!R28/60))*VLOOKUP(fenixSetup!P28,DataSettings!HE27:HG28,3,FALSE)</f>
        <v>3.1415919091118334</v>
      </c>
      <c r="D71" s="260" t="s">
        <v>751</v>
      </c>
      <c r="E71" s="91"/>
      <c r="F71" t="str">
        <f t="shared" si="2"/>
        <v>&lt;UGridLono&gt;3.14159190911183&lt;/UGridLono&gt;</v>
      </c>
    </row>
    <row r="72" spans="1:6" customFormat="1">
      <c r="A72" s="79" t="s">
        <v>922</v>
      </c>
      <c r="B72" s="260" t="s">
        <v>695</v>
      </c>
      <c r="C72" s="211">
        <f>IF(VLOOKUP(fenixSetup!M26,DataSettings!CB3:CD11,3,FALSE)=3,fenixSetup!L28*0.01745329,(fenixSetup!K28+(fenixSetup!L28/60))*VLOOKUP(fenixSetup!J28,DataSettings!HF27:HG28,2,FALSE))</f>
        <v>1.5707958091118333</v>
      </c>
      <c r="D72" s="260" t="s">
        <v>752</v>
      </c>
      <c r="E72" s="91"/>
      <c r="F72" t="str">
        <f t="shared" si="2"/>
        <v>&lt;UGridFld7&gt;1.57079580911183&lt;/UGridFld7&gt;</v>
      </c>
    </row>
    <row r="73" spans="1:6" customFormat="1">
      <c r="A73" s="79" t="s">
        <v>889</v>
      </c>
      <c r="B73" s="260" t="s">
        <v>696</v>
      </c>
      <c r="C73" s="211">
        <f>(fenixSetup!K29+(fenixSetup!L29/60))*VLOOKUP(fenixSetup!J29,DataSettings!HF27:HG28,2,FALSE)</f>
        <v>1.5707958091118333</v>
      </c>
      <c r="D73" s="260" t="s">
        <v>753</v>
      </c>
      <c r="E73" s="91"/>
      <c r="F73" t="str">
        <f t="shared" si="2"/>
        <v>&lt;UGridFld8&gt;1.57079580911183&lt;/UGridFld8&gt;</v>
      </c>
    </row>
    <row r="74" spans="1:6" customFormat="1">
      <c r="A74" s="79" t="s">
        <v>921</v>
      </c>
      <c r="B74" s="260" t="s">
        <v>697</v>
      </c>
      <c r="C74" s="211">
        <f>(fenixSetup!Q29+(fenixSetup!R29/60))*VLOOKUP(fenixSetup!P29,DataSettings!HF30:HG33,2,FALSE)</f>
        <v>3.1415919091118334</v>
      </c>
      <c r="D74" s="260" t="s">
        <v>754</v>
      </c>
      <c r="E74" s="91"/>
      <c r="F74" t="str">
        <f t="shared" si="2"/>
        <v>&lt;UGridFld9&gt;3.14159190911183&lt;/UGridFld9&gt;</v>
      </c>
    </row>
    <row r="75" spans="1:6" customFormat="1">
      <c r="A75" s="79" t="s">
        <v>923</v>
      </c>
      <c r="B75" s="260" t="s">
        <v>698</v>
      </c>
      <c r="C75" s="211">
        <f>(fenixSetup!K30+(fenixSetup!L30/60))*VLOOKUP(fenixSetup!J30,DataSettings!HF27:HG28,2,FALSE)</f>
        <v>1.5707958091118333</v>
      </c>
      <c r="D75" s="260" t="s">
        <v>755</v>
      </c>
      <c r="E75" s="91"/>
      <c r="F75" t="str">
        <f t="shared" si="2"/>
        <v>&lt;UGridLatPt2&gt;1.57079580911183&lt;/UGridLatPt2&gt;</v>
      </c>
    </row>
    <row r="76" spans="1:6" customFormat="1">
      <c r="A76" s="79" t="s">
        <v>924</v>
      </c>
      <c r="B76" s="260" t="s">
        <v>699</v>
      </c>
      <c r="C76" s="211">
        <f>(fenixSetup!Q30+(fenixSetup!R30/60))*VLOOKUP(fenixSetup!P30,DataSettings!HE27:HG28,3,FALSE)</f>
        <v>3.1415919091118334</v>
      </c>
      <c r="D76" s="260" t="s">
        <v>756</v>
      </c>
      <c r="E76" s="91"/>
      <c r="F76" t="str">
        <f t="shared" si="2"/>
        <v>&lt;UGridLonPt2&gt;3.14159190911183&lt;/UGridLonPt2&gt;</v>
      </c>
    </row>
    <row r="77" spans="1:6" customFormat="1">
      <c r="A77" s="79" t="s">
        <v>631</v>
      </c>
      <c r="B77" s="180" t="s">
        <v>700</v>
      </c>
      <c r="C77" s="211">
        <f>fenixSetup!P34</f>
        <v>0</v>
      </c>
      <c r="D77" s="180" t="s">
        <v>757</v>
      </c>
      <c r="E77" s="91"/>
      <c r="F77" t="str">
        <f t="shared" si="2"/>
        <v>&lt;UDatumDF&gt;0&lt;/UDatumDF&gt;</v>
      </c>
    </row>
    <row r="78" spans="1:6" customFormat="1">
      <c r="A78" s="79" t="s">
        <v>632</v>
      </c>
      <c r="B78" s="180" t="s">
        <v>701</v>
      </c>
      <c r="C78" s="211">
        <f>fenixSetup!P33</f>
        <v>0</v>
      </c>
      <c r="D78" s="180" t="s">
        <v>758</v>
      </c>
      <c r="E78" s="91"/>
      <c r="F78" t="str">
        <f t="shared" si="2"/>
        <v>&lt;UDatumDA&gt;0&lt;/UDatumDA&gt;</v>
      </c>
    </row>
    <row r="79" spans="1:6" customFormat="1">
      <c r="A79" s="79" t="s">
        <v>628</v>
      </c>
      <c r="B79" s="180" t="s">
        <v>702</v>
      </c>
      <c r="C79" s="211">
        <f>fenixSetup!P31</f>
        <v>0</v>
      </c>
      <c r="D79" s="180" t="s">
        <v>759</v>
      </c>
      <c r="E79" s="91"/>
      <c r="F79" t="str">
        <f t="shared" si="2"/>
        <v>&lt;UDatumDX&gt;0&lt;/UDatumDX&gt;</v>
      </c>
    </row>
    <row r="80" spans="1:6" customFormat="1">
      <c r="A80" s="79" t="s">
        <v>629</v>
      </c>
      <c r="B80" s="180" t="s">
        <v>703</v>
      </c>
      <c r="C80" s="211">
        <f>fenixSetup!J32</f>
        <v>0</v>
      </c>
      <c r="D80" s="180" t="s">
        <v>760</v>
      </c>
      <c r="E80" s="91"/>
      <c r="F80" t="str">
        <f t="shared" si="2"/>
        <v>&lt;UDatumDY&gt;0&lt;/UDatumDY&gt;</v>
      </c>
    </row>
    <row r="81" spans="1:6" customFormat="1">
      <c r="A81" s="79" t="s">
        <v>630</v>
      </c>
      <c r="B81" s="180" t="s">
        <v>704</v>
      </c>
      <c r="C81" s="211">
        <f>fenixSetup!P32</f>
        <v>0</v>
      </c>
      <c r="D81" s="180" t="s">
        <v>761</v>
      </c>
      <c r="E81" s="91"/>
      <c r="F81" t="str">
        <f t="shared" si="2"/>
        <v>&lt;UDatumDZ&gt;0&lt;/UDatumDZ&gt;</v>
      </c>
    </row>
    <row r="82" spans="1:6" customFormat="1">
      <c r="A82" s="79" t="s">
        <v>80</v>
      </c>
      <c r="B82" s="180" t="s">
        <v>705</v>
      </c>
      <c r="C82" s="166">
        <f>IF(fenixSetup!I26="","",VLOOKUP(fenixSetup!I26,DataSettings!CS3:CT43,2,FALSE))</f>
        <v>1</v>
      </c>
      <c r="D82" s="180" t="s">
        <v>762</v>
      </c>
      <c r="E82" s="91"/>
      <c r="F82" t="str">
        <f t="shared" si="2"/>
        <v>&lt;PosnFormat&gt;1&lt;/PosnFormat&gt;</v>
      </c>
    </row>
    <row r="83" spans="1:6" customFormat="1">
      <c r="A83" s="79" t="s">
        <v>81</v>
      </c>
      <c r="B83" s="180" t="s">
        <v>706</v>
      </c>
      <c r="C83" s="166">
        <f>IF(fenixSetup!I31="","",VLOOKUP(fenixSetup!I31,DataSettings!CU3:CV113,2,FALSE))</f>
        <v>108</v>
      </c>
      <c r="D83" s="180" t="s">
        <v>763</v>
      </c>
      <c r="E83" s="91"/>
      <c r="F83" t="str">
        <f t="shared" si="2"/>
        <v>&lt;DatumIdx&gt;108&lt;/DatumIdx&gt;</v>
      </c>
    </row>
    <row r="84" spans="1:6" customFormat="1">
      <c r="A84" s="79" t="s">
        <v>82</v>
      </c>
      <c r="B84" s="180" t="s">
        <v>707</v>
      </c>
      <c r="C84" s="166">
        <f>IF(fenixSetup!I33="","",VLOOKUP(fenixSetup!I33,DataSettings!CW3:CX24,2,FALSE))</f>
        <v>18</v>
      </c>
      <c r="D84" s="180" t="s">
        <v>764</v>
      </c>
      <c r="E84" s="91"/>
      <c r="F84" t="str">
        <f t="shared" si="2"/>
        <v>&lt;SpheroidIdx&gt;18&lt;/SpheroidIdx&gt;</v>
      </c>
    </row>
    <row r="85" spans="1:6" customFormat="1">
      <c r="A85" s="188" t="s">
        <v>156</v>
      </c>
      <c r="B85" s="188" t="s">
        <v>708</v>
      </c>
      <c r="C85" s="189">
        <v>0</v>
      </c>
      <c r="D85" s="188" t="s">
        <v>765</v>
      </c>
      <c r="E85" s="91"/>
      <c r="F85" t="str">
        <f t="shared" si="2"/>
        <v>&lt;SymbolGroup&gt;0&lt;/SymbolGroup&gt;</v>
      </c>
    </row>
    <row r="86" spans="1:6" customFormat="1">
      <c r="A86" s="79" t="s">
        <v>87</v>
      </c>
      <c r="B86" s="180" t="s">
        <v>709</v>
      </c>
      <c r="C86" s="166">
        <f>IF(fenixSetup!B19="","",VLOOKUP(fenixSetup!B19,DataSettings!CZ3:DD4,2,FALSE))</f>
        <v>0</v>
      </c>
      <c r="D86" s="180" t="s">
        <v>766</v>
      </c>
      <c r="E86" s="91"/>
      <c r="F86" t="str">
        <f t="shared" si="2"/>
        <v>&lt;HRSensorEnabled&gt;0&lt;/HRSensorEnabled&gt;</v>
      </c>
    </row>
    <row r="87" spans="1:6" customFormat="1">
      <c r="A87" s="79" t="s">
        <v>86</v>
      </c>
      <c r="B87" s="180" t="s">
        <v>710</v>
      </c>
      <c r="C87" s="166">
        <f>IF(fenixSetup!B20="","",VLOOKUP(fenixSetup!B20,DataSettings!CZ3:DD4,3,FALSE))</f>
        <v>0</v>
      </c>
      <c r="D87" s="180" t="s">
        <v>767</v>
      </c>
      <c r="E87" s="91"/>
      <c r="F87" t="str">
        <f t="shared" si="2"/>
        <v>&lt;CadenceSensorEnabled&gt;0&lt;/CadenceSensorEnabled&gt;</v>
      </c>
    </row>
    <row r="88" spans="1:6" customFormat="1">
      <c r="A88" s="79" t="s">
        <v>85</v>
      </c>
      <c r="B88" s="180" t="s">
        <v>711</v>
      </c>
      <c r="C88" s="166">
        <f>IF(fenixSetup!B21="","",VLOOKUP(fenixSetup!B21,DataSettings!CZ3:DD4,4,FALSE))</f>
        <v>0</v>
      </c>
      <c r="D88" s="180" t="s">
        <v>768</v>
      </c>
      <c r="E88" s="91"/>
      <c r="F88" t="str">
        <f t="shared" si="2"/>
        <v>&lt;TempeEnabled&gt;0&lt;/TempeEnabled&gt;</v>
      </c>
    </row>
    <row r="89" spans="1:6" customFormat="1">
      <c r="A89" s="79" t="s">
        <v>160</v>
      </c>
      <c r="B89" s="180" t="s">
        <v>712</v>
      </c>
      <c r="C89" s="166">
        <f>IF(fenixSetup!B22="","",VLOOKUP(fenixSetup!B22,DataSettings!CZ3:DD4,5,FALSE))</f>
        <v>0</v>
      </c>
      <c r="D89" s="180" t="s">
        <v>769</v>
      </c>
      <c r="E89" s="91"/>
      <c r="F89" t="str">
        <f t="shared" si="2"/>
        <v>&lt;ChirpSearchingEnabled&gt;0&lt;/ChirpSearchingEnabled&gt;</v>
      </c>
    </row>
    <row r="90" spans="1:6" customFormat="1">
      <c r="A90" s="79" t="s">
        <v>97</v>
      </c>
      <c r="B90" s="180" t="s">
        <v>713</v>
      </c>
      <c r="C90" s="166">
        <f>IF(fenixSetup!F28="","",VLOOKUP(fenixSetup!F28,DataSettings!DE3:DF7,2,FALSE))</f>
        <v>1</v>
      </c>
      <c r="D90" s="180" t="s">
        <v>770</v>
      </c>
      <c r="E90" s="91"/>
      <c r="F90" t="str">
        <f t="shared" si="2"/>
        <v>&lt;HoldUpKey&gt;1&lt;/HoldUpKey&gt;</v>
      </c>
    </row>
    <row r="91" spans="1:6" customFormat="1">
      <c r="A91" s="79" t="s">
        <v>98</v>
      </c>
      <c r="B91" s="180" t="s">
        <v>714</v>
      </c>
      <c r="C91" s="166">
        <f>IF(fenixSetup!F29="","",VLOOKUP(fenixSetup!F29,DataSettings!DE3:DF7,2,FALSE))</f>
        <v>2</v>
      </c>
      <c r="D91" s="180" t="s">
        <v>771</v>
      </c>
      <c r="E91" s="91"/>
      <c r="F91" t="str">
        <f t="shared" si="2"/>
        <v>&lt;HoldDownKey&gt;2&lt;/HoldDownKey&gt;</v>
      </c>
    </row>
    <row r="92" spans="1:6" customFormat="1">
      <c r="A92" s="79" t="s">
        <v>99</v>
      </c>
      <c r="B92" s="180" t="s">
        <v>715</v>
      </c>
      <c r="C92" s="166">
        <f>IF(fenixSetup!F30="","",VLOOKUP(fenixSetup!F30,DataSettings!DG3:DH8,2,FALSE))</f>
        <v>0</v>
      </c>
      <c r="D92" s="180" t="s">
        <v>772</v>
      </c>
      <c r="E92" s="91"/>
      <c r="F92" t="str">
        <f t="shared" si="2"/>
        <v>&lt;DataPageBackKey&gt;0&lt;/DataPageBackKey&gt;</v>
      </c>
    </row>
    <row r="93" spans="1:6" customFormat="1">
      <c r="A93" s="79" t="s">
        <v>100</v>
      </c>
      <c r="B93" s="180" t="s">
        <v>716</v>
      </c>
      <c r="C93" s="166">
        <f>IF(fenixSetup!F31="","",VLOOKUP(fenixSetup!F31,DataSettings!DG3:DH8,2,FALSE))</f>
        <v>5</v>
      </c>
      <c r="D93" s="180" t="s">
        <v>773</v>
      </c>
      <c r="E93" s="91"/>
      <c r="F93" t="str">
        <f t="shared" si="2"/>
        <v>&lt;DataPageUpKey&gt;5&lt;/DataPageUpKey&gt;</v>
      </c>
    </row>
    <row r="94" spans="1:6" customFormat="1">
      <c r="A94" s="79" t="s">
        <v>101</v>
      </c>
      <c r="B94" s="180" t="s">
        <v>717</v>
      </c>
      <c r="C94" s="166">
        <f>IF(fenixSetup!F32="","",VLOOKUP(fenixSetup!F32,DataSettings!DG3:DH8,2,FALSE))</f>
        <v>5</v>
      </c>
      <c r="D94" s="180" t="s">
        <v>774</v>
      </c>
      <c r="E94" s="91"/>
      <c r="F94" t="str">
        <f t="shared" si="2"/>
        <v>&lt;DataPageDownKey&gt;5&lt;/DataPageDownKey&gt;</v>
      </c>
    </row>
    <row r="95" spans="1:6" customFormat="1">
      <c r="A95" s="79" t="s">
        <v>906</v>
      </c>
      <c r="B95" s="180" t="s">
        <v>718</v>
      </c>
      <c r="C95" s="166">
        <f>IF(fenixSetup!V27="","",VLOOKUP(fenixSetup!V27,DataSettings!DL3:DM6,2,FALSE))</f>
        <v>1</v>
      </c>
      <c r="D95" s="180" t="s">
        <v>775</v>
      </c>
      <c r="E95" s="91"/>
      <c r="F95" t="str">
        <f t="shared" si="2"/>
        <v>&lt;ProxAlertNotification&gt;1&lt;/ProxAlertNotification&gt;</v>
      </c>
    </row>
    <row r="96" spans="1:6" customFormat="1">
      <c r="A96" s="79" t="s">
        <v>907</v>
      </c>
      <c r="B96" s="180" t="s">
        <v>14</v>
      </c>
      <c r="C96" s="166"/>
      <c r="D96" s="180"/>
      <c r="E96" s="91"/>
      <c r="F96" t="str">
        <f>B96</f>
        <v>&lt;DistIntervalAlert&gt;</v>
      </c>
    </row>
    <row r="97" spans="1:9">
      <c r="A97" s="80" t="s">
        <v>92</v>
      </c>
      <c r="B97" s="180" t="s">
        <v>840</v>
      </c>
      <c r="C97" s="166">
        <f>IF(fenixSetup!U4="","",VLOOKUP(fenixSetup!U4,DataSettings!DI3:DK4,2,FALSE))</f>
        <v>0</v>
      </c>
      <c r="D97" s="180" t="s">
        <v>1039</v>
      </c>
      <c r="F97" t="str">
        <f t="shared" si="2"/>
        <v xml:space="preserve">  &lt;Active&gt;0&lt;/Active&gt;</v>
      </c>
    </row>
    <row r="98" spans="1:9">
      <c r="A98" s="80" t="s">
        <v>203</v>
      </c>
      <c r="B98" s="180" t="s">
        <v>841</v>
      </c>
      <c r="C98" s="166">
        <f>IF(fenixSetup!U4="","",VLOOKUP(fenixSetup!U4,DataSettings!DI3:DK4,3,FALSE))</f>
        <v>0</v>
      </c>
      <c r="D98" s="180" t="s">
        <v>1040</v>
      </c>
      <c r="F98" t="str">
        <f t="shared" si="2"/>
        <v xml:space="preserve">  &lt;Set&gt;0&lt;/Set&gt;</v>
      </c>
    </row>
    <row r="99" spans="1:9">
      <c r="A99" s="80" t="s">
        <v>204</v>
      </c>
      <c r="B99" s="180" t="s">
        <v>842</v>
      </c>
      <c r="C99" s="166">
        <f>IF(fenixSetup!V4="","",VLOOKUP(fenixSetup!V4,DataSettings!DL$3:DM$6,2,FALSE))</f>
        <v>2</v>
      </c>
      <c r="D99" s="180" t="s">
        <v>1041</v>
      </c>
      <c r="F99" t="str">
        <f t="shared" si="2"/>
        <v xml:space="preserve">  &lt;Notification&gt;2&lt;/Notification&gt;</v>
      </c>
    </row>
    <row r="100" spans="1:9">
      <c r="A100" s="80" t="s">
        <v>205</v>
      </c>
      <c r="B100" s="180" t="s">
        <v>843</v>
      </c>
      <c r="C100" s="227">
        <f>IF(fenixSetup!W4="","",fenixSetup!W4*VLOOKUP(fenixSetup!X4,DataSettings!DO3:DQ7,3,FALSE))</f>
        <v>100</v>
      </c>
      <c r="D100" s="180" t="s">
        <v>1038</v>
      </c>
      <c r="F100" t="str">
        <f t="shared" si="2"/>
        <v xml:space="preserve">  &lt;Value&gt;100&lt;/Value&gt;</v>
      </c>
      <c r="I100" s="52"/>
    </row>
    <row r="101" spans="1:9">
      <c r="A101" s="80" t="s">
        <v>896</v>
      </c>
      <c r="B101" s="180" t="s">
        <v>844</v>
      </c>
      <c r="C101" s="166">
        <f>IF(fenixSetup!X4="","",VLOOKUP(fenixSetup!X4,DataSettings!DO3:DP7,2,FALSE))</f>
        <v>11</v>
      </c>
      <c r="D101" s="180" t="s">
        <v>1042</v>
      </c>
      <c r="F101" t="str">
        <f t="shared" si="2"/>
        <v xml:space="preserve">  &lt;Units&gt;11&lt;/Units&gt;</v>
      </c>
      <c r="I101" s="52"/>
    </row>
    <row r="102" spans="1:9">
      <c r="A102" s="79" t="s">
        <v>908</v>
      </c>
      <c r="B102" s="180" t="s">
        <v>15</v>
      </c>
      <c r="C102" s="166"/>
      <c r="D102" s="180"/>
      <c r="F102" t="str">
        <f>B102</f>
        <v>&lt;/DistIntervalAlert&gt;</v>
      </c>
      <c r="I102" s="52"/>
    </row>
    <row r="103" spans="1:9">
      <c r="A103" s="79" t="s">
        <v>909</v>
      </c>
      <c r="B103" s="180" t="s">
        <v>16</v>
      </c>
      <c r="C103" s="166"/>
      <c r="D103" s="180"/>
      <c r="F103" t="str">
        <f>B103</f>
        <v>&lt;DistDestinationAlert&gt;</v>
      </c>
      <c r="I103" s="52"/>
    </row>
    <row r="104" spans="1:9">
      <c r="A104" s="80" t="s">
        <v>92</v>
      </c>
      <c r="B104" s="180" t="s">
        <v>840</v>
      </c>
      <c r="C104" s="166">
        <f>IF(fenixSetup!U5="","",VLOOKUP(fenixSetup!U5,DataSettings!DI3:DK4,2,FALSE))</f>
        <v>0</v>
      </c>
      <c r="D104" s="180" t="s">
        <v>1039</v>
      </c>
      <c r="F104" t="str">
        <f t="shared" ref="F104:F108" si="3">IF(C104="","",B104&amp;C104&amp;D104)</f>
        <v xml:space="preserve">  &lt;Active&gt;0&lt;/Active&gt;</v>
      </c>
      <c r="I104" s="52"/>
    </row>
    <row r="105" spans="1:9">
      <c r="A105" s="80" t="s">
        <v>203</v>
      </c>
      <c r="B105" s="180" t="s">
        <v>841</v>
      </c>
      <c r="C105" s="166">
        <f>IF(fenixSetup!U5="","",VLOOKUP(fenixSetup!U5,DataSettings!DI3:DK4,3,FALSE))</f>
        <v>0</v>
      </c>
      <c r="D105" s="180" t="s">
        <v>1040</v>
      </c>
      <c r="F105" t="str">
        <f t="shared" si="3"/>
        <v xml:space="preserve">  &lt;Set&gt;0&lt;/Set&gt;</v>
      </c>
    </row>
    <row r="106" spans="1:9">
      <c r="A106" s="80" t="s">
        <v>204</v>
      </c>
      <c r="B106" s="180" t="s">
        <v>842</v>
      </c>
      <c r="C106" s="166">
        <f>IF(fenixSetup!V5="","",VLOOKUP(fenixSetup!V5,DataSettings!DL$3:DM$6,2,FALSE))</f>
        <v>2</v>
      </c>
      <c r="D106" s="180" t="s">
        <v>1041</v>
      </c>
      <c r="F106" t="str">
        <f t="shared" si="3"/>
        <v xml:space="preserve">  &lt;Notification&gt;2&lt;/Notification&gt;</v>
      </c>
    </row>
    <row r="107" spans="1:9">
      <c r="A107" s="80" t="s">
        <v>205</v>
      </c>
      <c r="B107" s="180" t="s">
        <v>843</v>
      </c>
      <c r="C107" s="227">
        <f>IF(fenixSetup!W5="","",fenixSetup!W5*VLOOKUP(fenixSetup!X5,DataSettings!DO3:DQ7,3,FALSE))</f>
        <v>804.67</v>
      </c>
      <c r="D107" s="180" t="s">
        <v>1038</v>
      </c>
      <c r="F107" t="str">
        <f t="shared" si="3"/>
        <v xml:space="preserve">  &lt;Value&gt;804.67&lt;/Value&gt;</v>
      </c>
    </row>
    <row r="108" spans="1:9">
      <c r="A108" s="80" t="s">
        <v>896</v>
      </c>
      <c r="B108" s="180" t="s">
        <v>844</v>
      </c>
      <c r="C108" s="166">
        <f>IF(fenixSetup!X5="","",VLOOKUP(fenixSetup!X5,DataSettings!DO3:DP7,2,FALSE))</f>
        <v>10</v>
      </c>
      <c r="D108" s="180" t="s">
        <v>1042</v>
      </c>
      <c r="F108" t="str">
        <f t="shared" si="3"/>
        <v xml:space="preserve">  &lt;Units&gt;10&lt;/Units&gt;</v>
      </c>
    </row>
    <row r="109" spans="1:9">
      <c r="A109" s="79" t="s">
        <v>910</v>
      </c>
      <c r="B109" s="180" t="s">
        <v>17</v>
      </c>
      <c r="C109" s="166"/>
      <c r="D109" s="180"/>
      <c r="F109" t="str">
        <f>B109</f>
        <v>&lt;/DistDestinationAlert&gt;</v>
      </c>
    </row>
    <row r="110" spans="1:9">
      <c r="A110" s="79" t="s">
        <v>911</v>
      </c>
      <c r="B110" s="180" t="s">
        <v>18</v>
      </c>
      <c r="C110" s="166"/>
      <c r="D110" s="180"/>
      <c r="F110" t="str">
        <f>B110</f>
        <v>&lt;DistOffCourseAlert&gt;</v>
      </c>
    </row>
    <row r="111" spans="1:9">
      <c r="A111" s="80" t="s">
        <v>92</v>
      </c>
      <c r="B111" s="180" t="s">
        <v>840</v>
      </c>
      <c r="C111" s="166">
        <f>IF(fenixSetup!U6="","",VLOOKUP(fenixSetup!U6,DataSettings!DI3:DK4,2,FALSE))</f>
        <v>0</v>
      </c>
      <c r="D111" s="180" t="s">
        <v>1039</v>
      </c>
      <c r="F111" t="str">
        <f t="shared" ref="F111:F115" si="4">IF(C111="","",B111&amp;C111&amp;D111)</f>
        <v xml:space="preserve">  &lt;Active&gt;0&lt;/Active&gt;</v>
      </c>
    </row>
    <row r="112" spans="1:9">
      <c r="A112" s="80" t="s">
        <v>203</v>
      </c>
      <c r="B112" s="180" t="s">
        <v>841</v>
      </c>
      <c r="C112" s="166">
        <f>IF(fenixSetup!U6="","",VLOOKUP(fenixSetup!U6,DataSettings!DI3:DK4,3,FALSE))</f>
        <v>0</v>
      </c>
      <c r="D112" s="180" t="s">
        <v>1040</v>
      </c>
      <c r="F112" t="str">
        <f t="shared" si="4"/>
        <v xml:space="preserve">  &lt;Set&gt;0&lt;/Set&gt;</v>
      </c>
    </row>
    <row r="113" spans="1:6" customFormat="1">
      <c r="A113" s="80" t="s">
        <v>204</v>
      </c>
      <c r="B113" s="180" t="s">
        <v>842</v>
      </c>
      <c r="C113" s="166">
        <f>IF(fenixSetup!V6="","",VLOOKUP(fenixSetup!V6,DataSettings!DL$3:DM$6,2,FALSE))</f>
        <v>2</v>
      </c>
      <c r="D113" s="180" t="s">
        <v>1041</v>
      </c>
      <c r="E113" s="91"/>
      <c r="F113" t="str">
        <f t="shared" si="4"/>
        <v xml:space="preserve">  &lt;Notification&gt;2&lt;/Notification&gt;</v>
      </c>
    </row>
    <row r="114" spans="1:6" customFormat="1">
      <c r="A114" s="80" t="s">
        <v>205</v>
      </c>
      <c r="B114" s="180" t="s">
        <v>843</v>
      </c>
      <c r="C114" s="240">
        <f>IF(fenixSetup!W6="","",fenixSetup!W6*VLOOKUP(fenixSetup!X6,DataSettings!DO3:DQ7,3,FALSE))</f>
        <v>402.33499999999998</v>
      </c>
      <c r="D114" s="180" t="s">
        <v>1038</v>
      </c>
      <c r="E114" s="91"/>
      <c r="F114" t="str">
        <f t="shared" si="4"/>
        <v xml:space="preserve">  &lt;Value&gt;402.335&lt;/Value&gt;</v>
      </c>
    </row>
    <row r="115" spans="1:6" customFormat="1">
      <c r="A115" s="80" t="s">
        <v>896</v>
      </c>
      <c r="B115" s="180" t="s">
        <v>844</v>
      </c>
      <c r="C115" s="166">
        <f>IF(fenixSetup!X6="","",VLOOKUP(fenixSetup!X6,DataSettings!DO3:DP7,2,FALSE))</f>
        <v>10</v>
      </c>
      <c r="D115" s="180" t="s">
        <v>1042</v>
      </c>
      <c r="E115" s="91"/>
      <c r="F115" t="str">
        <f t="shared" si="4"/>
        <v xml:space="preserve">  &lt;Units&gt;10&lt;/Units&gt;</v>
      </c>
    </row>
    <row r="116" spans="1:6" customFormat="1">
      <c r="A116" s="79" t="s">
        <v>912</v>
      </c>
      <c r="B116" s="180" t="s">
        <v>19</v>
      </c>
      <c r="C116" s="166"/>
      <c r="D116" s="180"/>
      <c r="E116" s="91"/>
      <c r="F116" t="str">
        <f>B116</f>
        <v>&lt;/DistOffCourseAlert&gt;</v>
      </c>
    </row>
    <row r="117" spans="1:6" customFormat="1">
      <c r="A117" s="79" t="s">
        <v>913</v>
      </c>
      <c r="B117" s="180" t="s">
        <v>20</v>
      </c>
      <c r="C117" s="166"/>
      <c r="D117" s="180"/>
      <c r="E117" s="91"/>
      <c r="F117" t="str">
        <f>B117</f>
        <v>&lt;SpeedMinAlert&gt;</v>
      </c>
    </row>
    <row r="118" spans="1:6" customFormat="1">
      <c r="A118" s="80" t="s">
        <v>92</v>
      </c>
      <c r="B118" s="180" t="s">
        <v>840</v>
      </c>
      <c r="C118" s="216">
        <f>IF(fenixSetup!U7="","",VLOOKUP(fenixSetup!U7,DataSettings!DI$3:DK$4,2,FALSE))</f>
        <v>0</v>
      </c>
      <c r="D118" s="180" t="s">
        <v>1039</v>
      </c>
      <c r="E118" s="91"/>
      <c r="F118" t="str">
        <f t="shared" ref="F118:F120" si="5">IF(C118="","",B118&amp;C118&amp;D118)</f>
        <v xml:space="preserve">  &lt;Active&gt;0&lt;/Active&gt;</v>
      </c>
    </row>
    <row r="119" spans="1:6" customFormat="1">
      <c r="A119" s="80" t="s">
        <v>203</v>
      </c>
      <c r="B119" s="180" t="s">
        <v>841</v>
      </c>
      <c r="C119" s="216">
        <f>IF(fenixSetup!U7="","",VLOOKUP(fenixSetup!U7,DataSettings!DI$3:DK$4,3,FALSE))</f>
        <v>0</v>
      </c>
      <c r="D119" s="180" t="s">
        <v>1040</v>
      </c>
      <c r="E119" s="91"/>
      <c r="F119" t="str">
        <f t="shared" si="5"/>
        <v xml:space="preserve">  &lt;Set&gt;0&lt;/Set&gt;</v>
      </c>
    </row>
    <row r="120" spans="1:6" customFormat="1">
      <c r="A120" s="80" t="s">
        <v>204</v>
      </c>
      <c r="B120" s="180" t="s">
        <v>842</v>
      </c>
      <c r="C120" s="166">
        <f>IF(fenixSetup!V7="","",VLOOKUP(fenixSetup!V7,DataSettings!DL$3:DM$6,2,FALSE))</f>
        <v>2</v>
      </c>
      <c r="D120" s="180" t="s">
        <v>1041</v>
      </c>
      <c r="E120" s="91"/>
      <c r="F120" t="str">
        <f t="shared" si="5"/>
        <v xml:space="preserve">  &lt;Notification&gt;2&lt;/Notification&gt;</v>
      </c>
    </row>
    <row r="121" spans="1:6" customFormat="1">
      <c r="A121" s="80" t="s">
        <v>205</v>
      </c>
      <c r="B121" s="180" t="s">
        <v>843</v>
      </c>
      <c r="C121" s="240">
        <f>IF(fenixSetup!W7="","",fenixSetup!W7*VLOOKUP(fenixSetup!X7,DataSettings!DS3:DU5,3,FALSE))</f>
        <v>194.38444900000002</v>
      </c>
      <c r="D121" s="180" t="s">
        <v>1038</v>
      </c>
      <c r="E121" s="91"/>
      <c r="F121" t="str">
        <f t="shared" ref="F121:F122" si="6">IF(C121="","",B121&amp;C121&amp;D121)</f>
        <v xml:space="preserve">  &lt;Value&gt;194.384449&lt;/Value&gt;</v>
      </c>
    </row>
    <row r="122" spans="1:6" customFormat="1">
      <c r="A122" s="80" t="s">
        <v>896</v>
      </c>
      <c r="B122" s="180" t="s">
        <v>844</v>
      </c>
      <c r="C122" s="166">
        <f>IF(fenixSetup!X7="","",VLOOKUP(fenixSetup!X7,DataSettings!DS3:DT5,2,FALSE))</f>
        <v>32</v>
      </c>
      <c r="D122" s="180" t="s">
        <v>1042</v>
      </c>
      <c r="E122" s="91"/>
      <c r="F122" t="str">
        <f t="shared" si="6"/>
        <v xml:space="preserve">  &lt;Units&gt;32&lt;/Units&gt;</v>
      </c>
    </row>
    <row r="123" spans="1:6" customFormat="1">
      <c r="A123" s="79" t="s">
        <v>914</v>
      </c>
      <c r="B123" s="180" t="s">
        <v>21</v>
      </c>
      <c r="C123" s="166"/>
      <c r="D123" s="180"/>
      <c r="E123" s="91"/>
      <c r="F123" t="str">
        <f>B123</f>
        <v>&lt;/SpeedMinAlert&gt;</v>
      </c>
    </row>
    <row r="124" spans="1:6" customFormat="1">
      <c r="A124" s="79" t="s">
        <v>915</v>
      </c>
      <c r="B124" s="180" t="s">
        <v>22</v>
      </c>
      <c r="C124" s="166"/>
      <c r="D124" s="180"/>
      <c r="E124" s="91"/>
      <c r="F124" t="str">
        <f>B124</f>
        <v>&lt;SpeedMaxAlert&gt;</v>
      </c>
    </row>
    <row r="125" spans="1:6" customFormat="1">
      <c r="A125" s="80" t="s">
        <v>92</v>
      </c>
      <c r="B125" s="180" t="s">
        <v>840</v>
      </c>
      <c r="C125" s="216">
        <f>IF(fenixSetup!U8="","",VLOOKUP(fenixSetup!U8,DataSettings!DI$3:DK$4,2,FALSE))</f>
        <v>0</v>
      </c>
      <c r="D125" s="180" t="s">
        <v>1039</v>
      </c>
      <c r="E125" s="91"/>
      <c r="F125" t="str">
        <f t="shared" ref="F125:F127" si="7">IF(C125="","",B125&amp;C125&amp;D125)</f>
        <v xml:space="preserve">  &lt;Active&gt;0&lt;/Active&gt;</v>
      </c>
    </row>
    <row r="126" spans="1:6" customFormat="1">
      <c r="A126" s="80" t="s">
        <v>203</v>
      </c>
      <c r="B126" s="180" t="s">
        <v>841</v>
      </c>
      <c r="C126" s="216">
        <f>IF(fenixSetup!U8="","",VLOOKUP(fenixSetup!U8,DataSettings!DI$3:DK$4,3,FALSE))</f>
        <v>0</v>
      </c>
      <c r="D126" s="180" t="s">
        <v>1040</v>
      </c>
      <c r="E126" s="91"/>
      <c r="F126" t="str">
        <f t="shared" si="7"/>
        <v xml:space="preserve">  &lt;Set&gt;0&lt;/Set&gt;</v>
      </c>
    </row>
    <row r="127" spans="1:6" customFormat="1">
      <c r="A127" s="80" t="s">
        <v>204</v>
      </c>
      <c r="B127" s="180" t="s">
        <v>842</v>
      </c>
      <c r="C127" s="166">
        <f>IF(fenixSetup!V8="","",VLOOKUP(fenixSetup!V8,DataSettings!DL$3:DM$6,2,FALSE))</f>
        <v>2</v>
      </c>
      <c r="D127" s="180" t="s">
        <v>1041</v>
      </c>
      <c r="E127" s="91"/>
      <c r="F127" t="str">
        <f t="shared" si="7"/>
        <v xml:space="preserve">  &lt;Notification&gt;2&lt;/Notification&gt;</v>
      </c>
    </row>
    <row r="128" spans="1:6" customFormat="1">
      <c r="A128" s="80" t="s">
        <v>205</v>
      </c>
      <c r="B128" s="180" t="s">
        <v>843</v>
      </c>
      <c r="C128" s="240">
        <f>IF(fenixSetup!W8="","",fenixSetup!W8*VLOOKUP(fenixSetup!X8,DataSettings!DS3:DU5,3,FALSE))</f>
        <v>485.96112249999999</v>
      </c>
      <c r="D128" s="180" t="s">
        <v>1038</v>
      </c>
      <c r="E128" s="91"/>
      <c r="F128" t="str">
        <f t="shared" ref="F128:F129" si="8">IF(C128="","",B128&amp;C128&amp;D128)</f>
        <v xml:space="preserve">  &lt;Value&gt;485.9611225&lt;/Value&gt;</v>
      </c>
    </row>
    <row r="129" spans="1:8">
      <c r="A129" s="80" t="s">
        <v>896</v>
      </c>
      <c r="B129" s="180" t="s">
        <v>844</v>
      </c>
      <c r="C129" s="166">
        <f>IF(fenixSetup!X8="","",VLOOKUP(fenixSetup!X8,DataSettings!DS3:DT5,2,FALSE))</f>
        <v>32</v>
      </c>
      <c r="D129" s="180" t="s">
        <v>1042</v>
      </c>
      <c r="F129" t="str">
        <f t="shared" si="8"/>
        <v xml:space="preserve">  &lt;Units&gt;32&lt;/Units&gt;</v>
      </c>
    </row>
    <row r="130" spans="1:8">
      <c r="A130" s="79" t="s">
        <v>916</v>
      </c>
      <c r="B130" s="180" t="s">
        <v>23</v>
      </c>
      <c r="C130" s="166"/>
      <c r="D130" s="180"/>
      <c r="F130" t="str">
        <f>B130</f>
        <v>&lt;/SpeedMaxAlert&gt;</v>
      </c>
    </row>
    <row r="131" spans="1:8">
      <c r="A131" s="79" t="s">
        <v>917</v>
      </c>
      <c r="B131" s="180" t="s">
        <v>24</v>
      </c>
      <c r="C131" s="166"/>
      <c r="D131" s="180"/>
      <c r="F131" t="str">
        <f>B131</f>
        <v>&lt;TimeIntervalAlert&gt;</v>
      </c>
      <c r="H131"/>
    </row>
    <row r="132" spans="1:8">
      <c r="A132" s="80" t="s">
        <v>92</v>
      </c>
      <c r="B132" s="180" t="s">
        <v>840</v>
      </c>
      <c r="C132" s="216">
        <f>IF(fenixSetup!U9="","",VLOOKUP(fenixSetup!U9,DataSettings!DI$3:DK$4,2,FALSE))</f>
        <v>0</v>
      </c>
      <c r="D132" s="180" t="s">
        <v>1039</v>
      </c>
      <c r="F132" t="str">
        <f t="shared" ref="F132:F134" si="9">IF(C132="","",B132&amp;C132&amp;D132)</f>
        <v xml:space="preserve">  &lt;Active&gt;0&lt;/Active&gt;</v>
      </c>
      <c r="H132"/>
    </row>
    <row r="133" spans="1:8">
      <c r="A133" s="80" t="s">
        <v>203</v>
      </c>
      <c r="B133" s="180" t="s">
        <v>841</v>
      </c>
      <c r="C133" s="216">
        <f>IF(fenixSetup!U9="","",VLOOKUP(fenixSetup!U9,DataSettings!DI$3:DK$4,3,FALSE))</f>
        <v>0</v>
      </c>
      <c r="D133" s="180" t="s">
        <v>1040</v>
      </c>
      <c r="F133" t="str">
        <f t="shared" si="9"/>
        <v xml:space="preserve">  &lt;Set&gt;0&lt;/Set&gt;</v>
      </c>
      <c r="H133"/>
    </row>
    <row r="134" spans="1:8">
      <c r="A134" s="80" t="s">
        <v>204</v>
      </c>
      <c r="B134" s="180" t="s">
        <v>842</v>
      </c>
      <c r="C134" s="166">
        <f>IF(fenixSetup!V9="","",VLOOKUP(fenixSetup!V9,DataSettings!DL$3:DM$6,2,FALSE))</f>
        <v>1</v>
      </c>
      <c r="D134" s="180" t="s">
        <v>1041</v>
      </c>
      <c r="F134" t="str">
        <f t="shared" si="9"/>
        <v xml:space="preserve">  &lt;Notification&gt;1&lt;/Notification&gt;</v>
      </c>
      <c r="H134"/>
    </row>
    <row r="135" spans="1:8">
      <c r="A135" s="80" t="s">
        <v>888</v>
      </c>
      <c r="B135" s="180" t="s">
        <v>845</v>
      </c>
      <c r="C135" s="212">
        <f>HOUR(fenixSetup!W9)*3600+MINUTE(fenixSetup!W9)*60+SECOND(fenixSetup!W9)</f>
        <v>300</v>
      </c>
      <c r="D135" s="180" t="s">
        <v>1043</v>
      </c>
      <c r="F135" t="str">
        <f t="shared" ref="F135" si="10">IF(C135="","",B135&amp;C135&amp;D135)</f>
        <v xml:space="preserve">  &lt;Time&gt;300&lt;/Time&gt;</v>
      </c>
      <c r="H135"/>
    </row>
    <row r="136" spans="1:8">
      <c r="A136" s="79" t="s">
        <v>918</v>
      </c>
      <c r="B136" s="180" t="s">
        <v>25</v>
      </c>
      <c r="C136" s="166"/>
      <c r="D136" s="180"/>
      <c r="F136" t="str">
        <f>B136</f>
        <v>&lt;/TimeIntervalAlert&gt;</v>
      </c>
      <c r="H136"/>
    </row>
    <row r="137" spans="1:8">
      <c r="A137" s="79" t="s">
        <v>919</v>
      </c>
      <c r="B137" s="180" t="s">
        <v>26</v>
      </c>
      <c r="C137" s="166"/>
      <c r="D137" s="180"/>
      <c r="F137" t="str">
        <f>B137</f>
        <v>&lt;TimeSunsetAlert&gt;</v>
      </c>
      <c r="H137"/>
    </row>
    <row r="138" spans="1:8">
      <c r="A138" s="80" t="s">
        <v>92</v>
      </c>
      <c r="B138" s="180" t="s">
        <v>840</v>
      </c>
      <c r="C138" s="216">
        <f>IF(fenixSetup!U10="","",VLOOKUP(fenixSetup!U10,DataSettings!DI$3:DK$4,2,FALSE))</f>
        <v>0</v>
      </c>
      <c r="D138" s="180" t="s">
        <v>1039</v>
      </c>
      <c r="F138" t="str">
        <f t="shared" ref="F138:F140" si="11">IF(C138="","",B138&amp;C138&amp;D138)</f>
        <v xml:space="preserve">  &lt;Active&gt;0&lt;/Active&gt;</v>
      </c>
      <c r="H138"/>
    </row>
    <row r="139" spans="1:8">
      <c r="A139" s="80" t="s">
        <v>203</v>
      </c>
      <c r="B139" s="180" t="s">
        <v>841</v>
      </c>
      <c r="C139" s="216">
        <f>IF(fenixSetup!U10="","",VLOOKUP(fenixSetup!U10,DataSettings!DI$3:DK$4,3,FALSE))</f>
        <v>0</v>
      </c>
      <c r="D139" s="180" t="s">
        <v>1040</v>
      </c>
      <c r="F139" t="str">
        <f t="shared" si="11"/>
        <v xml:space="preserve">  &lt;Set&gt;0&lt;/Set&gt;</v>
      </c>
      <c r="H139"/>
    </row>
    <row r="140" spans="1:8">
      <c r="A140" s="80" t="s">
        <v>204</v>
      </c>
      <c r="B140" s="180" t="s">
        <v>842</v>
      </c>
      <c r="C140" s="166">
        <f>IF(fenixSetup!V10="","",VLOOKUP(fenixSetup!V10,DataSettings!DL$3:DM$6,2,FALSE))</f>
        <v>1</v>
      </c>
      <c r="D140" s="180" t="s">
        <v>1041</v>
      </c>
      <c r="F140" t="str">
        <f t="shared" si="11"/>
        <v xml:space="preserve">  &lt;Notification&gt;1&lt;/Notification&gt;</v>
      </c>
      <c r="H140"/>
    </row>
    <row r="141" spans="1:8">
      <c r="A141" s="80" t="s">
        <v>888</v>
      </c>
      <c r="B141" s="180" t="s">
        <v>845</v>
      </c>
      <c r="C141" s="166">
        <f>HOUR(fenixSetup!W10)*3600+MINUTE(fenixSetup!W10)*60+SECOND(fenixSetup!W10)</f>
        <v>1800</v>
      </c>
      <c r="D141" s="180" t="s">
        <v>1043</v>
      </c>
      <c r="F141" t="str">
        <f t="shared" ref="F141" si="12">IF(C141="","",B141&amp;C141&amp;D141)</f>
        <v xml:space="preserve">  &lt;Time&gt;1800&lt;/Time&gt;</v>
      </c>
      <c r="H141"/>
    </row>
    <row r="142" spans="1:8">
      <c r="A142" s="79" t="s">
        <v>920</v>
      </c>
      <c r="B142" s="180" t="s">
        <v>27</v>
      </c>
      <c r="C142" s="166"/>
      <c r="D142" s="180"/>
      <c r="F142" t="str">
        <f>B142</f>
        <v>&lt;/TimeSunsetAlert&gt;</v>
      </c>
      <c r="H142"/>
    </row>
    <row r="143" spans="1:8">
      <c r="A143" s="79" t="s">
        <v>901</v>
      </c>
      <c r="B143" s="180" t="s">
        <v>28</v>
      </c>
      <c r="C143" s="166"/>
      <c r="D143" s="180"/>
      <c r="F143" t="str">
        <f>B143</f>
        <v>&lt;TimeETAAlert&gt;</v>
      </c>
      <c r="H143"/>
    </row>
    <row r="144" spans="1:8">
      <c r="A144" s="80" t="s">
        <v>92</v>
      </c>
      <c r="B144" s="180" t="s">
        <v>840</v>
      </c>
      <c r="C144" s="216">
        <f>IF(fenixSetup!U11="","",VLOOKUP(fenixSetup!U11,DataSettings!DI$3:DK$4,2,FALSE))</f>
        <v>0</v>
      </c>
      <c r="D144" s="180" t="s">
        <v>1039</v>
      </c>
      <c r="F144" t="str">
        <f t="shared" ref="F144:F146" si="13">IF(C144="","",B144&amp;C144&amp;D144)</f>
        <v xml:space="preserve">  &lt;Active&gt;0&lt;/Active&gt;</v>
      </c>
      <c r="H144"/>
    </row>
    <row r="145" spans="1:6" customFormat="1">
      <c r="A145" s="80" t="s">
        <v>203</v>
      </c>
      <c r="B145" s="180" t="s">
        <v>841</v>
      </c>
      <c r="C145" s="216">
        <f>IF(fenixSetup!U11="","",VLOOKUP(fenixSetup!U11,DataSettings!DI$3:DK$4,3,FALSE))</f>
        <v>0</v>
      </c>
      <c r="D145" s="180" t="s">
        <v>1040</v>
      </c>
      <c r="E145" s="91"/>
      <c r="F145" t="str">
        <f t="shared" si="13"/>
        <v xml:space="preserve">  &lt;Set&gt;0&lt;/Set&gt;</v>
      </c>
    </row>
    <row r="146" spans="1:6" customFormat="1">
      <c r="A146" s="80" t="s">
        <v>204</v>
      </c>
      <c r="B146" s="180" t="s">
        <v>842</v>
      </c>
      <c r="C146" s="166">
        <f>IF(fenixSetup!V11="","",VLOOKUP(fenixSetup!V11,DataSettings!DL$3:DM$6,2,FALSE))</f>
        <v>2</v>
      </c>
      <c r="D146" s="180" t="s">
        <v>1041</v>
      </c>
      <c r="E146" s="91"/>
      <c r="F146" t="str">
        <f t="shared" si="13"/>
        <v xml:space="preserve">  &lt;Notification&gt;2&lt;/Notification&gt;</v>
      </c>
    </row>
    <row r="147" spans="1:6" customFormat="1">
      <c r="A147" s="80" t="s">
        <v>888</v>
      </c>
      <c r="B147" s="180" t="s">
        <v>845</v>
      </c>
      <c r="C147" s="166">
        <f>HOUR(fenixSetup!W11)*3600+MINUTE(fenixSetup!W11)*60+SECOND(fenixSetup!W11)</f>
        <v>600</v>
      </c>
      <c r="D147" s="180" t="s">
        <v>1043</v>
      </c>
      <c r="E147" s="91"/>
      <c r="F147" t="str">
        <f t="shared" ref="F147" si="14">IF(C147="","",B147&amp;C147&amp;D147)</f>
        <v xml:space="preserve">  &lt;Time&gt;600&lt;/Time&gt;</v>
      </c>
    </row>
    <row r="148" spans="1:6" customFormat="1">
      <c r="A148" s="79" t="s">
        <v>902</v>
      </c>
      <c r="B148" s="180" t="s">
        <v>29</v>
      </c>
      <c r="C148" s="166"/>
      <c r="D148" s="180"/>
      <c r="E148" s="91"/>
      <c r="F148" t="str">
        <f>B148</f>
        <v>&lt;/TimeETAAlert&gt;</v>
      </c>
    </row>
    <row r="149" spans="1:6" customFormat="1">
      <c r="A149" s="79" t="s">
        <v>994</v>
      </c>
      <c r="B149" s="180" t="s">
        <v>30</v>
      </c>
      <c r="C149" s="166"/>
      <c r="D149" s="180"/>
      <c r="E149" s="91"/>
      <c r="F149" t="str">
        <f>B149</f>
        <v>&lt;ElevMinAlert&gt;</v>
      </c>
    </row>
    <row r="150" spans="1:6" customFormat="1">
      <c r="A150" s="80" t="s">
        <v>92</v>
      </c>
      <c r="B150" s="180" t="s">
        <v>840</v>
      </c>
      <c r="C150" s="216">
        <f>IF(fenixSetup!U12="","",VLOOKUP(fenixSetup!U12,DataSettings!DI$3:DK$4,2,FALSE))</f>
        <v>0</v>
      </c>
      <c r="D150" s="180" t="s">
        <v>1039</v>
      </c>
      <c r="E150" s="91"/>
      <c r="F150" t="str">
        <f t="shared" ref="F150:F152" si="15">IF(C150="","",B150&amp;C150&amp;D150)</f>
        <v xml:space="preserve">  &lt;Active&gt;0&lt;/Active&gt;</v>
      </c>
    </row>
    <row r="151" spans="1:6" customFormat="1">
      <c r="A151" s="80" t="s">
        <v>203</v>
      </c>
      <c r="B151" s="180" t="s">
        <v>841</v>
      </c>
      <c r="C151" s="216">
        <f>IF(fenixSetup!U12="","",VLOOKUP(fenixSetup!U12,DataSettings!DI$3:DK$4,3,FALSE))</f>
        <v>0</v>
      </c>
      <c r="D151" s="180" t="s">
        <v>1040</v>
      </c>
      <c r="E151" s="91"/>
      <c r="F151" t="str">
        <f t="shared" si="15"/>
        <v xml:space="preserve">  &lt;Set&gt;0&lt;/Set&gt;</v>
      </c>
    </row>
    <row r="152" spans="1:6" customFormat="1">
      <c r="A152" s="80" t="s">
        <v>204</v>
      </c>
      <c r="B152" s="180" t="s">
        <v>842</v>
      </c>
      <c r="C152" s="166">
        <f>IF(fenixSetup!V12="","",VLOOKUP(fenixSetup!V12,DataSettings!DL$3:DM$6,2,FALSE))</f>
        <v>2</v>
      </c>
      <c r="D152" s="180" t="s">
        <v>1041</v>
      </c>
      <c r="E152" s="91"/>
      <c r="F152" t="str">
        <f t="shared" si="15"/>
        <v xml:space="preserve">  &lt;Notification&gt;2&lt;/Notification&gt;</v>
      </c>
    </row>
    <row r="153" spans="1:6" customFormat="1">
      <c r="A153" s="80" t="s">
        <v>205</v>
      </c>
      <c r="B153" s="180" t="s">
        <v>843</v>
      </c>
      <c r="C153" s="240">
        <f>IF(fenixSetup!W12="","",fenixSetup!W12*VLOOKUP(fenixSetup!X12,DataSettings!DO3:DQ7,3,FALSE))</f>
        <v>3048.0370641306999</v>
      </c>
      <c r="D153" s="180" t="s">
        <v>1038</v>
      </c>
      <c r="E153" s="91"/>
      <c r="F153" t="str">
        <f t="shared" ref="F153:F154" si="16">IF(C153="","",B153&amp;C153&amp;D153)</f>
        <v xml:space="preserve">  &lt;Value&gt;3048.0370641307&lt;/Value&gt;</v>
      </c>
    </row>
    <row r="154" spans="1:6" customFormat="1">
      <c r="A154" s="80" t="s">
        <v>896</v>
      </c>
      <c r="B154" s="180" t="s">
        <v>844</v>
      </c>
      <c r="C154" s="166">
        <f>IF(fenixSetup!X12="","",VLOOKUP(fenixSetup!X12,DataSettings!DO3:DP7,2,FALSE))</f>
        <v>7</v>
      </c>
      <c r="D154" s="180" t="s">
        <v>1042</v>
      </c>
      <c r="E154" s="91"/>
      <c r="F154" t="str">
        <f t="shared" si="16"/>
        <v xml:space="preserve">  &lt;Units&gt;7&lt;/Units&gt;</v>
      </c>
    </row>
    <row r="155" spans="1:6" customFormat="1">
      <c r="A155" s="79" t="s">
        <v>903</v>
      </c>
      <c r="B155" s="180" t="s">
        <v>31</v>
      </c>
      <c r="C155" s="166"/>
      <c r="D155" s="180"/>
      <c r="E155" s="91"/>
      <c r="F155" t="str">
        <f>B155</f>
        <v>&lt;/ElevMinAlert&gt;</v>
      </c>
    </row>
    <row r="156" spans="1:6" customFormat="1">
      <c r="A156" s="79" t="s">
        <v>904</v>
      </c>
      <c r="B156" s="180" t="s">
        <v>32</v>
      </c>
      <c r="C156" s="166"/>
      <c r="D156" s="180"/>
      <c r="E156" s="91"/>
      <c r="F156" t="str">
        <f>B156</f>
        <v>&lt;ElevMaxAlert&gt;</v>
      </c>
    </row>
    <row r="157" spans="1:6" customFormat="1">
      <c r="A157" s="80" t="s">
        <v>92</v>
      </c>
      <c r="B157" s="180" t="s">
        <v>840</v>
      </c>
      <c r="C157" s="216">
        <f>IF(fenixSetup!U13="","",VLOOKUP(fenixSetup!U13,DataSettings!DI$3:DK$4,2,FALSE))</f>
        <v>0</v>
      </c>
      <c r="D157" s="180" t="s">
        <v>1039</v>
      </c>
      <c r="E157" s="91"/>
      <c r="F157" t="str">
        <f t="shared" ref="F157:F159" si="17">IF(C157="","",B157&amp;C157&amp;D157)</f>
        <v xml:space="preserve">  &lt;Active&gt;0&lt;/Active&gt;</v>
      </c>
    </row>
    <row r="158" spans="1:6" customFormat="1">
      <c r="A158" s="80" t="s">
        <v>203</v>
      </c>
      <c r="B158" s="180" t="s">
        <v>841</v>
      </c>
      <c r="C158" s="216">
        <f>IF(fenixSetup!U13="","",VLOOKUP(fenixSetup!U13,DataSettings!DI$3:DK$4,3,FALSE))</f>
        <v>0</v>
      </c>
      <c r="D158" s="180" t="s">
        <v>1040</v>
      </c>
      <c r="E158" s="91"/>
      <c r="F158" t="str">
        <f t="shared" si="17"/>
        <v xml:space="preserve">  &lt;Set&gt;0&lt;/Set&gt;</v>
      </c>
    </row>
    <row r="159" spans="1:6" customFormat="1">
      <c r="A159" s="80" t="s">
        <v>204</v>
      </c>
      <c r="B159" s="180" t="s">
        <v>842</v>
      </c>
      <c r="C159" s="166">
        <f>IF(fenixSetup!V13="","",VLOOKUP(fenixSetup!V13,DataSettings!DL$3:DM$6,2,FALSE))</f>
        <v>2</v>
      </c>
      <c r="D159" s="180" t="s">
        <v>1041</v>
      </c>
      <c r="E159" s="91"/>
      <c r="F159" t="str">
        <f t="shared" si="17"/>
        <v xml:space="preserve">  &lt;Notification&gt;2&lt;/Notification&gt;</v>
      </c>
    </row>
    <row r="160" spans="1:6" customFormat="1">
      <c r="A160" s="80" t="s">
        <v>205</v>
      </c>
      <c r="B160" s="180" t="s">
        <v>843</v>
      </c>
      <c r="C160" s="240">
        <f>IF(fenixSetup!W13="","",fenixSetup!W13*VLOOKUP(fenixSetup!X13,DataSettings!DO3:DQ7,3,FALSE))</f>
        <v>10972.933430870518</v>
      </c>
      <c r="D160" s="180" t="s">
        <v>1038</v>
      </c>
      <c r="E160" s="91"/>
      <c r="F160" t="str">
        <f t="shared" ref="F160:F161" si="18">IF(C160="","",B160&amp;C160&amp;D160)</f>
        <v xml:space="preserve">  &lt;Value&gt;10972.9334308705&lt;/Value&gt;</v>
      </c>
    </row>
    <row r="161" spans="1:6" customFormat="1">
      <c r="A161" s="80" t="s">
        <v>896</v>
      </c>
      <c r="B161" s="180" t="s">
        <v>844</v>
      </c>
      <c r="C161" s="166">
        <f>IF(fenixSetup!X13="","",VLOOKUP(fenixSetup!X13,DataSettings!DO3:DP7,2,FALSE))</f>
        <v>7</v>
      </c>
      <c r="D161" s="180" t="s">
        <v>1042</v>
      </c>
      <c r="E161" s="91"/>
      <c r="F161" t="str">
        <f t="shared" si="18"/>
        <v xml:space="preserve">  &lt;Units&gt;7&lt;/Units&gt;</v>
      </c>
    </row>
    <row r="162" spans="1:6" customFormat="1">
      <c r="A162" s="79" t="s">
        <v>905</v>
      </c>
      <c r="B162" s="180" t="s">
        <v>33</v>
      </c>
      <c r="C162" s="166"/>
      <c r="D162" s="180"/>
      <c r="E162" s="91"/>
      <c r="F162" t="str">
        <f>B162</f>
        <v>&lt;/ElevMaxAlert&gt;</v>
      </c>
    </row>
    <row r="163" spans="1:6" customFormat="1">
      <c r="A163" s="79" t="s">
        <v>899</v>
      </c>
      <c r="B163" s="180" t="s">
        <v>34</v>
      </c>
      <c r="C163" s="166"/>
      <c r="D163" s="180"/>
      <c r="E163" s="91"/>
      <c r="F163" t="str">
        <f>B163</f>
        <v>&lt;ElevAscentAlert&gt;</v>
      </c>
    </row>
    <row r="164" spans="1:6" customFormat="1">
      <c r="A164" s="80" t="s">
        <v>92</v>
      </c>
      <c r="B164" s="180" t="s">
        <v>840</v>
      </c>
      <c r="C164" s="216">
        <f>IF(fenixSetup!U14="","",VLOOKUP(fenixSetup!U14,DataSettings!DI$3:DK$4,2,FALSE))</f>
        <v>0</v>
      </c>
      <c r="D164" s="180" t="s">
        <v>1039</v>
      </c>
      <c r="E164" s="91"/>
      <c r="F164" t="str">
        <f t="shared" ref="F164:F166" si="19">IF(C164="","",B164&amp;C164&amp;D164)</f>
        <v xml:space="preserve">  &lt;Active&gt;0&lt;/Active&gt;</v>
      </c>
    </row>
    <row r="165" spans="1:6" customFormat="1">
      <c r="A165" s="80" t="s">
        <v>203</v>
      </c>
      <c r="B165" s="180" t="s">
        <v>841</v>
      </c>
      <c r="C165" s="216">
        <f>IF(fenixSetup!U14="","",VLOOKUP(fenixSetup!U14,DataSettings!DI$3:DK$4,3,FALSE))</f>
        <v>0</v>
      </c>
      <c r="D165" s="180" t="s">
        <v>1040</v>
      </c>
      <c r="E165" s="91"/>
      <c r="F165" t="str">
        <f t="shared" si="19"/>
        <v xml:space="preserve">  &lt;Set&gt;0&lt;/Set&gt;</v>
      </c>
    </row>
    <row r="166" spans="1:6" customFormat="1">
      <c r="A166" s="80" t="s">
        <v>204</v>
      </c>
      <c r="B166" s="180" t="s">
        <v>842</v>
      </c>
      <c r="C166" s="166">
        <f>IF(fenixSetup!V14="","",VLOOKUP(fenixSetup!V14,DataSettings!DL$3:DM$6,2,FALSE))</f>
        <v>2</v>
      </c>
      <c r="D166" s="180" t="s">
        <v>1041</v>
      </c>
      <c r="E166" s="91"/>
      <c r="F166" t="str">
        <f t="shared" si="19"/>
        <v xml:space="preserve">  &lt;Notification&gt;2&lt;/Notification&gt;</v>
      </c>
    </row>
    <row r="167" spans="1:6" customFormat="1">
      <c r="A167" s="80" t="s">
        <v>205</v>
      </c>
      <c r="B167" s="180" t="s">
        <v>843</v>
      </c>
      <c r="C167" s="240">
        <f>IF(fenixSetup!W14="","",fenixSetup!W14*VLOOKUP(fenixSetup!X14,DataSettings!DO3:DQ7,3,FALSE))</f>
        <v>5486.4667154352592</v>
      </c>
      <c r="D167" s="180" t="s">
        <v>1038</v>
      </c>
      <c r="E167" s="91"/>
      <c r="F167" t="str">
        <f t="shared" ref="F167:F168" si="20">IF(C167="","",B167&amp;C167&amp;D167)</f>
        <v xml:space="preserve">  &lt;Value&gt;5486.46671543526&lt;/Value&gt;</v>
      </c>
    </row>
    <row r="168" spans="1:6" customFormat="1">
      <c r="A168" s="80" t="s">
        <v>896</v>
      </c>
      <c r="B168" s="180" t="s">
        <v>844</v>
      </c>
      <c r="C168" s="166">
        <f>IF(fenixSetup!X14="","",VLOOKUP(fenixSetup!X14,DataSettings!DO3:DP7,2,FALSE))</f>
        <v>7</v>
      </c>
      <c r="D168" s="180" t="s">
        <v>1042</v>
      </c>
      <c r="E168" s="91"/>
      <c r="F168" t="str">
        <f t="shared" si="20"/>
        <v xml:space="preserve">  &lt;Units&gt;7&lt;/Units&gt;</v>
      </c>
    </row>
    <row r="169" spans="1:6" customFormat="1">
      <c r="A169" s="79" t="s">
        <v>900</v>
      </c>
      <c r="B169" s="180" t="s">
        <v>35</v>
      </c>
      <c r="C169" s="166"/>
      <c r="D169" s="180"/>
      <c r="E169" s="91"/>
      <c r="F169" t="str">
        <f>B169</f>
        <v>&lt;/ElevAscentAlert&gt;</v>
      </c>
    </row>
    <row r="170" spans="1:6" customFormat="1">
      <c r="A170" s="79" t="s">
        <v>897</v>
      </c>
      <c r="B170" s="180" t="s">
        <v>36</v>
      </c>
      <c r="C170" s="166"/>
      <c r="D170" s="180"/>
      <c r="E170" s="91"/>
      <c r="F170" t="str">
        <f>B170</f>
        <v>&lt;ElevDescentAlert&gt;</v>
      </c>
    </row>
    <row r="171" spans="1:6" customFormat="1">
      <c r="A171" s="80" t="s">
        <v>92</v>
      </c>
      <c r="B171" s="180" t="s">
        <v>840</v>
      </c>
      <c r="C171" s="216">
        <f>IF(fenixSetup!U15="","",VLOOKUP(fenixSetup!U15,DataSettings!DI$3:DK$4,2,FALSE))</f>
        <v>0</v>
      </c>
      <c r="D171" s="180" t="s">
        <v>1039</v>
      </c>
      <c r="E171" s="91"/>
      <c r="F171" t="str">
        <f t="shared" ref="F171:F173" si="21">IF(C171="","",B171&amp;C171&amp;D171)</f>
        <v xml:space="preserve">  &lt;Active&gt;0&lt;/Active&gt;</v>
      </c>
    </row>
    <row r="172" spans="1:6" customFormat="1">
      <c r="A172" s="80" t="s">
        <v>203</v>
      </c>
      <c r="B172" s="180" t="s">
        <v>841</v>
      </c>
      <c r="C172" s="216">
        <f>IF(fenixSetup!U15="","",VLOOKUP(fenixSetup!U15,DataSettings!DI$3:DK$4,3,FALSE))</f>
        <v>0</v>
      </c>
      <c r="D172" s="180" t="s">
        <v>1040</v>
      </c>
      <c r="E172" s="91"/>
      <c r="F172" t="str">
        <f t="shared" si="21"/>
        <v xml:space="preserve">  &lt;Set&gt;0&lt;/Set&gt;</v>
      </c>
    </row>
    <row r="173" spans="1:6" customFormat="1">
      <c r="A173" s="80" t="s">
        <v>204</v>
      </c>
      <c r="B173" s="180" t="s">
        <v>842</v>
      </c>
      <c r="C173" s="166">
        <f>IF(fenixSetup!V15="","",VLOOKUP(fenixSetup!V15,DataSettings!DL$3:DM$6,2,FALSE))</f>
        <v>2</v>
      </c>
      <c r="D173" s="180" t="s">
        <v>1041</v>
      </c>
      <c r="E173" s="91"/>
      <c r="F173" t="str">
        <f t="shared" si="21"/>
        <v xml:space="preserve">  &lt;Notification&gt;2&lt;/Notification&gt;</v>
      </c>
    </row>
    <row r="174" spans="1:6" customFormat="1">
      <c r="A174" s="80" t="s">
        <v>205</v>
      </c>
      <c r="B174" s="180" t="s">
        <v>843</v>
      </c>
      <c r="C174" s="240">
        <f>IF(fenixSetup!W15="","",fenixSetup!W15*VLOOKUP(fenixSetup!X15,DataSettings!DO3:DQ7,3,FALSE))</f>
        <v>5486.4667154352592</v>
      </c>
      <c r="D174" s="180" t="s">
        <v>1038</v>
      </c>
      <c r="E174" s="91"/>
      <c r="F174" t="str">
        <f t="shared" ref="F174:F175" si="22">IF(C174="","",B174&amp;C174&amp;D174)</f>
        <v xml:space="preserve">  &lt;Value&gt;5486.46671543526&lt;/Value&gt;</v>
      </c>
    </row>
    <row r="175" spans="1:6" customFormat="1">
      <c r="A175" s="80" t="s">
        <v>896</v>
      </c>
      <c r="B175" s="180" t="s">
        <v>844</v>
      </c>
      <c r="C175" s="166">
        <f>IF(fenixSetup!X15="","",VLOOKUP(fenixSetup!X15,DataSettings!DO3:DP7,2,FALSE))</f>
        <v>7</v>
      </c>
      <c r="D175" s="180" t="s">
        <v>1042</v>
      </c>
      <c r="E175" s="91"/>
      <c r="F175" t="str">
        <f t="shared" si="22"/>
        <v xml:space="preserve">  &lt;Units&gt;7&lt;/Units&gt;</v>
      </c>
    </row>
    <row r="176" spans="1:6" customFormat="1">
      <c r="A176" s="79" t="s">
        <v>898</v>
      </c>
      <c r="B176" s="180" t="s">
        <v>37</v>
      </c>
      <c r="C176" s="166"/>
      <c r="D176" s="180"/>
      <c r="E176" s="91"/>
      <c r="F176" t="str">
        <f>B176</f>
        <v>&lt;/ElevDescentAlert&gt;</v>
      </c>
    </row>
    <row r="177" spans="1:8">
      <c r="A177" s="79" t="s">
        <v>894</v>
      </c>
      <c r="B177" s="180" t="s">
        <v>38</v>
      </c>
      <c r="C177" s="166"/>
      <c r="D177" s="180"/>
      <c r="F177" t="str">
        <f>B177</f>
        <v>&lt;NavArrivalPointsAlert&gt;</v>
      </c>
      <c r="H177"/>
    </row>
    <row r="178" spans="1:8">
      <c r="A178" s="80" t="s">
        <v>203</v>
      </c>
      <c r="B178" s="180" t="s">
        <v>841</v>
      </c>
      <c r="C178" s="216">
        <f>IF(fenixSetup!U16="","",VLOOKUP(fenixSetup!U16,DataSettings!DI$3:DK$4,3,FALSE))</f>
        <v>0</v>
      </c>
      <c r="D178" s="180" t="s">
        <v>1040</v>
      </c>
      <c r="F178" t="str">
        <f t="shared" ref="F178:F179" si="23">IF(C178="","",B178&amp;C178&amp;D178)</f>
        <v xml:space="preserve">  &lt;Set&gt;0&lt;/Set&gt;</v>
      </c>
      <c r="H178"/>
    </row>
    <row r="179" spans="1:8">
      <c r="A179" s="80" t="s">
        <v>204</v>
      </c>
      <c r="B179" s="180" t="s">
        <v>842</v>
      </c>
      <c r="C179" s="166">
        <f>IF(fenixSetup!V16="","",VLOOKUP(fenixSetup!V16,DataSettings!DL$3:DM$6,2,FALSE))</f>
        <v>2</v>
      </c>
      <c r="D179" s="180" t="s">
        <v>1041</v>
      </c>
      <c r="F179" t="str">
        <f t="shared" si="23"/>
        <v xml:space="preserve">  &lt;Notification&gt;2&lt;/Notification&gt;</v>
      </c>
      <c r="H179"/>
    </row>
    <row r="180" spans="1:8">
      <c r="A180" s="79" t="s">
        <v>895</v>
      </c>
      <c r="B180" s="180" t="s">
        <v>39</v>
      </c>
      <c r="C180" s="166"/>
      <c r="D180" s="180"/>
      <c r="F180" t="str">
        <f>B180</f>
        <v>&lt;/NavArrivalPointsAlert&gt;</v>
      </c>
      <c r="H180"/>
    </row>
    <row r="181" spans="1:8">
      <c r="A181" s="79" t="s">
        <v>892</v>
      </c>
      <c r="B181" s="180" t="s">
        <v>40</v>
      </c>
      <c r="C181" s="166"/>
      <c r="D181" s="180"/>
      <c r="F181" t="str">
        <f>B181</f>
        <v>&lt;NavArrivalTracksAlert&gt;</v>
      </c>
      <c r="H181"/>
    </row>
    <row r="182" spans="1:8">
      <c r="A182" s="80" t="s">
        <v>203</v>
      </c>
      <c r="B182" s="180" t="s">
        <v>841</v>
      </c>
      <c r="C182" s="216">
        <f>IF(fenixSetup!U17="","",VLOOKUP(fenixSetup!U17,DataSettings!DI$3:DK$4,3,FALSE))</f>
        <v>0</v>
      </c>
      <c r="D182" s="180" t="s">
        <v>1040</v>
      </c>
      <c r="F182" t="str">
        <f t="shared" ref="F182:F183" si="24">IF(C182="","",B182&amp;C182&amp;D182)</f>
        <v xml:space="preserve">  &lt;Set&gt;0&lt;/Set&gt;</v>
      </c>
      <c r="H182"/>
    </row>
    <row r="183" spans="1:8">
      <c r="A183" s="80" t="s">
        <v>204</v>
      </c>
      <c r="B183" s="180" t="s">
        <v>842</v>
      </c>
      <c r="C183" s="166">
        <f>IF(fenixSetup!V17="","",VLOOKUP(fenixSetup!V17,DataSettings!DL$3:DM$6,2,FALSE))</f>
        <v>2</v>
      </c>
      <c r="D183" s="180" t="s">
        <v>1041</v>
      </c>
      <c r="F183" t="str">
        <f t="shared" si="24"/>
        <v xml:space="preserve">  &lt;Notification&gt;2&lt;/Notification&gt;</v>
      </c>
      <c r="H183"/>
    </row>
    <row r="184" spans="1:8">
      <c r="A184" s="79" t="s">
        <v>893</v>
      </c>
      <c r="B184" s="180" t="s">
        <v>41</v>
      </c>
      <c r="C184" s="166"/>
      <c r="D184" s="180"/>
      <c r="F184" t="str">
        <f>B184</f>
        <v>&lt;/NavArrivalTracksAlert&gt;</v>
      </c>
      <c r="H184"/>
    </row>
    <row r="185" spans="1:8">
      <c r="A185" s="79" t="s">
        <v>890</v>
      </c>
      <c r="B185" s="180" t="s">
        <v>42</v>
      </c>
      <c r="C185" s="166"/>
      <c r="D185" s="180"/>
      <c r="F185" t="str">
        <f>B185</f>
        <v>&lt;NavArrivalRoutesAlert&gt;</v>
      </c>
      <c r="H185"/>
    </row>
    <row r="186" spans="1:8">
      <c r="A186" s="80" t="s">
        <v>203</v>
      </c>
      <c r="B186" s="180" t="s">
        <v>841</v>
      </c>
      <c r="C186" s="216">
        <f>IF(fenixSetup!U18="","",VLOOKUP(fenixSetup!U18,DataSettings!DI$3:DK$4,3,FALSE))</f>
        <v>0</v>
      </c>
      <c r="D186" s="180" t="s">
        <v>1040</v>
      </c>
      <c r="F186" s="255" t="str">
        <f t="shared" ref="F186:F187" si="25">IF(C186="","",B186&amp;C186&amp;D186)</f>
        <v xml:space="preserve">  &lt;Set&gt;0&lt;/Set&gt;</v>
      </c>
      <c r="H186"/>
    </row>
    <row r="187" spans="1:8">
      <c r="A187" s="80" t="s">
        <v>204</v>
      </c>
      <c r="B187" s="180" t="s">
        <v>842</v>
      </c>
      <c r="C187" s="166">
        <f>IF(fenixSetup!V18="","",VLOOKUP(fenixSetup!V18,DataSettings!DL$3:DM$6,2,FALSE))</f>
        <v>2</v>
      </c>
      <c r="D187" s="180" t="s">
        <v>1041</v>
      </c>
      <c r="F187" s="255" t="str">
        <f t="shared" si="25"/>
        <v xml:space="preserve">  &lt;Notification&gt;2&lt;/Notification&gt;</v>
      </c>
      <c r="H187"/>
    </row>
    <row r="188" spans="1:8">
      <c r="A188" s="79" t="s">
        <v>891</v>
      </c>
      <c r="B188" s="180" t="s">
        <v>43</v>
      </c>
      <c r="C188" s="166"/>
      <c r="D188" s="180"/>
      <c r="F188" t="str">
        <f>B188</f>
        <v>&lt;/NavArrivalRoutesAlert&gt;</v>
      </c>
    </row>
    <row r="189" spans="1:8">
      <c r="A189" s="79" t="s">
        <v>878</v>
      </c>
      <c r="B189" s="180" t="s">
        <v>44</v>
      </c>
      <c r="C189" s="166"/>
      <c r="D189" s="180"/>
      <c r="F189" t="str">
        <f>B189</f>
        <v>&lt;PaceMinAlert&gt;</v>
      </c>
    </row>
    <row r="190" spans="1:8">
      <c r="A190" s="80" t="s">
        <v>92</v>
      </c>
      <c r="B190" s="180" t="s">
        <v>840</v>
      </c>
      <c r="C190" s="216">
        <f>IF(fenixSetup!U19="","",VLOOKUP(fenixSetup!U19,DataSettings!DI$3:DK$4,2,FALSE))</f>
        <v>0</v>
      </c>
      <c r="D190" s="180" t="s">
        <v>1039</v>
      </c>
      <c r="F190" t="str">
        <f t="shared" ref="F190:F193" si="26">IF(C190="","",B190&amp;C190&amp;D190)</f>
        <v xml:space="preserve">  &lt;Active&gt;0&lt;/Active&gt;</v>
      </c>
      <c r="G190" s="223"/>
    </row>
    <row r="191" spans="1:8">
      <c r="A191" s="80" t="s">
        <v>203</v>
      </c>
      <c r="B191" s="180" t="s">
        <v>841</v>
      </c>
      <c r="C191" s="216">
        <f>IF(fenixSetup!U19="","",VLOOKUP(fenixSetup!U19,DataSettings!DI$3:DK$4,3,FALSE))</f>
        <v>0</v>
      </c>
      <c r="D191" s="180" t="s">
        <v>1040</v>
      </c>
      <c r="F191" t="str">
        <f t="shared" si="26"/>
        <v xml:space="preserve">  &lt;Set&gt;0&lt;/Set&gt;</v>
      </c>
      <c r="G191" s="223"/>
    </row>
    <row r="192" spans="1:8">
      <c r="A192" s="80" t="s">
        <v>204</v>
      </c>
      <c r="B192" s="180" t="s">
        <v>842</v>
      </c>
      <c r="C192" s="166">
        <f>IF(fenixSetup!V19="","",VLOOKUP(fenixSetup!V19,DataSettings!DL$3:DM$6,2,FALSE))</f>
        <v>2</v>
      </c>
      <c r="D192" s="180" t="s">
        <v>1041</v>
      </c>
      <c r="F192" t="str">
        <f t="shared" si="26"/>
        <v xml:space="preserve">  &lt;Notification&gt;2&lt;/Notification&gt;</v>
      </c>
      <c r="G192" s="223"/>
    </row>
    <row r="193" spans="1:8">
      <c r="A193" s="80" t="s">
        <v>888</v>
      </c>
      <c r="B193" s="180" t="s">
        <v>845</v>
      </c>
      <c r="C193" s="166">
        <f>HOUR(fenixSetup!W19)*3600+MINUTE(fenixSetup!W19)*60+SECOND(fenixSetup!W19)</f>
        <v>60</v>
      </c>
      <c r="D193" s="180" t="s">
        <v>1043</v>
      </c>
      <c r="F193" t="str">
        <f t="shared" si="26"/>
        <v xml:space="preserve">  &lt;Time&gt;60&lt;/Time&gt;</v>
      </c>
    </row>
    <row r="194" spans="1:8">
      <c r="A194" s="79" t="s">
        <v>879</v>
      </c>
      <c r="B194" s="180" t="s">
        <v>45</v>
      </c>
      <c r="C194" s="166"/>
      <c r="D194" s="180"/>
      <c r="F194" t="str">
        <f>B194</f>
        <v>&lt;/PaceMinAlert&gt;</v>
      </c>
    </row>
    <row r="195" spans="1:8">
      <c r="A195" s="79" t="s">
        <v>880</v>
      </c>
      <c r="B195" s="180" t="s">
        <v>46</v>
      </c>
      <c r="C195" s="166"/>
      <c r="D195" s="180"/>
      <c r="F195" t="str">
        <f>B195</f>
        <v>&lt;PaceMaxAlert&gt;</v>
      </c>
    </row>
    <row r="196" spans="1:8">
      <c r="A196" s="80" t="s">
        <v>92</v>
      </c>
      <c r="B196" s="180" t="s">
        <v>840</v>
      </c>
      <c r="C196" s="216">
        <f>IF(fenixSetup!U20="","",VLOOKUP(fenixSetup!U20,DataSettings!DI$3:DK$4,2,FALSE))</f>
        <v>0</v>
      </c>
      <c r="D196" s="180" t="s">
        <v>1039</v>
      </c>
      <c r="F196" t="str">
        <f t="shared" ref="F196:F198" si="27">IF(C196="","",B196&amp;C196&amp;D196)</f>
        <v xml:space="preserve">  &lt;Active&gt;0&lt;/Active&gt;</v>
      </c>
    </row>
    <row r="197" spans="1:8">
      <c r="A197" s="80" t="s">
        <v>203</v>
      </c>
      <c r="B197" s="180" t="s">
        <v>841</v>
      </c>
      <c r="C197" s="216">
        <f>IF(fenixSetup!U20="","",VLOOKUP(fenixSetup!U20,DataSettings!DI$3:DK$4,3,FALSE))</f>
        <v>0</v>
      </c>
      <c r="D197" s="180" t="s">
        <v>1040</v>
      </c>
      <c r="F197" t="str">
        <f t="shared" si="27"/>
        <v xml:space="preserve">  &lt;Set&gt;0&lt;/Set&gt;</v>
      </c>
    </row>
    <row r="198" spans="1:8">
      <c r="A198" s="80" t="s">
        <v>204</v>
      </c>
      <c r="B198" s="180" t="s">
        <v>842</v>
      </c>
      <c r="C198" s="166">
        <f>IF(fenixSetup!V20="","",VLOOKUP(fenixSetup!V20,DataSettings!DL$3:DM$6,2,FALSE))</f>
        <v>2</v>
      </c>
      <c r="D198" s="180" t="s">
        <v>1041</v>
      </c>
      <c r="F198" t="str">
        <f t="shared" si="27"/>
        <v xml:space="preserve">  &lt;Notification&gt;2&lt;/Notification&gt;</v>
      </c>
    </row>
    <row r="199" spans="1:8">
      <c r="A199" s="80" t="s">
        <v>888</v>
      </c>
      <c r="B199" s="180" t="s">
        <v>845</v>
      </c>
      <c r="C199" s="166">
        <f>HOUR(fenixSetup!W20)*3600+MINUTE(fenixSetup!W20)*60+SECOND(fenixSetup!W20)</f>
        <v>0</v>
      </c>
      <c r="D199" s="180" t="s">
        <v>1043</v>
      </c>
      <c r="F199" t="str">
        <f t="shared" ref="F199" si="28">IF(C199="","",B199&amp;C199&amp;D199)</f>
        <v xml:space="preserve">  &lt;Time&gt;0&lt;/Time&gt;</v>
      </c>
    </row>
    <row r="200" spans="1:8">
      <c r="A200" s="79" t="s">
        <v>881</v>
      </c>
      <c r="B200" s="180" t="s">
        <v>47</v>
      </c>
      <c r="C200" s="166"/>
      <c r="D200" s="180"/>
      <c r="F200" t="str">
        <f>B200</f>
        <v>&lt;/PaceMaxAlert&gt;</v>
      </c>
    </row>
    <row r="201" spans="1:8">
      <c r="A201" s="79" t="s">
        <v>882</v>
      </c>
      <c r="B201" s="180" t="s">
        <v>48</v>
      </c>
      <c r="C201" s="166"/>
      <c r="D201" s="180"/>
      <c r="F201" t="str">
        <f>B201</f>
        <v>&lt;HRMinAlert&gt;</v>
      </c>
      <c r="H201"/>
    </row>
    <row r="202" spans="1:8">
      <c r="A202" s="80" t="s">
        <v>92</v>
      </c>
      <c r="B202" s="180" t="s">
        <v>840</v>
      </c>
      <c r="C202" s="216">
        <f>IF(fenixSetup!U21="","",VLOOKUP(fenixSetup!U21,DataSettings!DI$3:DK$4,2,FALSE))</f>
        <v>0</v>
      </c>
      <c r="D202" s="180" t="s">
        <v>1039</v>
      </c>
      <c r="F202" t="str">
        <f t="shared" ref="F202:F205" si="29">IF(C202="","",B202&amp;C202&amp;D202)</f>
        <v xml:space="preserve">  &lt;Active&gt;0&lt;/Active&gt;</v>
      </c>
      <c r="H202"/>
    </row>
    <row r="203" spans="1:8">
      <c r="A203" s="80" t="s">
        <v>203</v>
      </c>
      <c r="B203" s="180" t="s">
        <v>841</v>
      </c>
      <c r="C203" s="216">
        <f>IF(fenixSetup!U21="","",VLOOKUP(fenixSetup!U21,DataSettings!DI$3:DK$4,3,FALSE))</f>
        <v>0</v>
      </c>
      <c r="D203" s="180" t="s">
        <v>1040</v>
      </c>
      <c r="F203" t="str">
        <f t="shared" si="29"/>
        <v xml:space="preserve">  &lt;Set&gt;0&lt;/Set&gt;</v>
      </c>
      <c r="H203"/>
    </row>
    <row r="204" spans="1:8">
      <c r="A204" s="80" t="s">
        <v>204</v>
      </c>
      <c r="B204" s="180" t="s">
        <v>842</v>
      </c>
      <c r="C204" s="166">
        <f>IF(fenixSetup!V21="","",VLOOKUP(fenixSetup!V21,DataSettings!DL$3:DM$6,2,FALSE))</f>
        <v>2</v>
      </c>
      <c r="D204" s="180" t="s">
        <v>1041</v>
      </c>
      <c r="F204" t="str">
        <f t="shared" si="29"/>
        <v xml:space="preserve">  &lt;Notification&gt;2&lt;/Notification&gt;</v>
      </c>
      <c r="H204"/>
    </row>
    <row r="205" spans="1:8">
      <c r="A205" s="80" t="s">
        <v>205</v>
      </c>
      <c r="B205" s="180" t="s">
        <v>843</v>
      </c>
      <c r="C205" s="211">
        <f>fenixSetup!W21</f>
        <v>60</v>
      </c>
      <c r="D205" s="180" t="s">
        <v>1038</v>
      </c>
      <c r="F205" t="str">
        <f t="shared" si="29"/>
        <v xml:space="preserve">  &lt;Value&gt;60&lt;/Value&gt;</v>
      </c>
      <c r="H205"/>
    </row>
    <row r="206" spans="1:8">
      <c r="A206" s="79" t="s">
        <v>883</v>
      </c>
      <c r="B206" s="180" t="s">
        <v>49</v>
      </c>
      <c r="C206" s="166"/>
      <c r="D206" s="180"/>
      <c r="F206" t="str">
        <f>B206</f>
        <v>&lt;/HRMinAlert&gt;</v>
      </c>
      <c r="H206"/>
    </row>
    <row r="207" spans="1:8">
      <c r="A207" s="79" t="s">
        <v>884</v>
      </c>
      <c r="B207" s="180" t="s">
        <v>50</v>
      </c>
      <c r="C207" s="166"/>
      <c r="D207" s="180"/>
      <c r="F207" t="str">
        <f>B207</f>
        <v>&lt;HRMaxAlert&gt;</v>
      </c>
      <c r="H207"/>
    </row>
    <row r="208" spans="1:8">
      <c r="A208" s="80" t="s">
        <v>92</v>
      </c>
      <c r="B208" s="180" t="s">
        <v>840</v>
      </c>
      <c r="C208" s="216">
        <f>IF(fenixSetup!U22="","",VLOOKUP(fenixSetup!U22,DataSettings!DI$3:DK$4,2,FALSE))</f>
        <v>0</v>
      </c>
      <c r="D208" s="180" t="s">
        <v>1039</v>
      </c>
      <c r="F208" t="str">
        <f t="shared" ref="F208:F211" si="30">IF(C208="","",B208&amp;C208&amp;D208)</f>
        <v xml:space="preserve">  &lt;Active&gt;0&lt;/Active&gt;</v>
      </c>
      <c r="H208"/>
    </row>
    <row r="209" spans="1:7" customFormat="1">
      <c r="A209" s="80" t="s">
        <v>203</v>
      </c>
      <c r="B209" s="180" t="s">
        <v>841</v>
      </c>
      <c r="C209" s="216">
        <f>IF(fenixSetup!U22="","",VLOOKUP(fenixSetup!U22,DataSettings!DI$3:DK$4,3,FALSE))</f>
        <v>0</v>
      </c>
      <c r="D209" s="180" t="s">
        <v>1040</v>
      </c>
      <c r="E209" s="91"/>
      <c r="F209" t="str">
        <f t="shared" si="30"/>
        <v xml:space="preserve">  &lt;Set&gt;0&lt;/Set&gt;</v>
      </c>
    </row>
    <row r="210" spans="1:7" customFormat="1">
      <c r="A210" s="80" t="s">
        <v>204</v>
      </c>
      <c r="B210" s="180" t="s">
        <v>842</v>
      </c>
      <c r="C210" s="166">
        <f>IF(fenixSetup!V22="","",VLOOKUP(fenixSetup!V22,DataSettings!DL$3:DM$6,2,FALSE))</f>
        <v>2</v>
      </c>
      <c r="D210" s="180" t="s">
        <v>1041</v>
      </c>
      <c r="E210" s="91"/>
      <c r="F210" t="str">
        <f t="shared" si="30"/>
        <v xml:space="preserve">  &lt;Notification&gt;2&lt;/Notification&gt;</v>
      </c>
    </row>
    <row r="211" spans="1:7" customFormat="1">
      <c r="A211" s="80" t="s">
        <v>205</v>
      </c>
      <c r="B211" s="180" t="s">
        <v>843</v>
      </c>
      <c r="C211" s="211">
        <f>fenixSetup!W22</f>
        <v>180</v>
      </c>
      <c r="D211" s="180" t="s">
        <v>1038</v>
      </c>
      <c r="E211" s="91"/>
      <c r="F211" t="str">
        <f t="shared" si="30"/>
        <v xml:space="preserve">  &lt;Value&gt;180&lt;/Value&gt;</v>
      </c>
    </row>
    <row r="212" spans="1:7" customFormat="1">
      <c r="A212" s="79" t="s">
        <v>885</v>
      </c>
      <c r="B212" s="180" t="s">
        <v>51</v>
      </c>
      <c r="C212" s="166"/>
      <c r="D212" s="180"/>
      <c r="E212" s="91"/>
      <c r="F212" t="str">
        <f>B212</f>
        <v>&lt;/HRMaxAlert&gt;</v>
      </c>
    </row>
    <row r="213" spans="1:7" customFormat="1">
      <c r="A213" s="79" t="s">
        <v>886</v>
      </c>
      <c r="B213" s="180" t="s">
        <v>52</v>
      </c>
      <c r="C213" s="166"/>
      <c r="D213" s="180"/>
      <c r="E213" s="91"/>
      <c r="F213" t="str">
        <f>B213</f>
        <v>&lt;HRZoneAlert&gt;</v>
      </c>
    </row>
    <row r="214" spans="1:7" customFormat="1">
      <c r="A214" s="80" t="s">
        <v>92</v>
      </c>
      <c r="B214" s="180" t="s">
        <v>840</v>
      </c>
      <c r="C214" s="216">
        <f>IF(fenixSetup!U23="","",VLOOKUP(fenixSetup!U23,DataSettings!DI$3:DK$4,2,FALSE))</f>
        <v>0</v>
      </c>
      <c r="D214" s="180" t="s">
        <v>1039</v>
      </c>
      <c r="E214" s="91"/>
      <c r="F214" t="str">
        <f t="shared" ref="F214:F217" si="31">IF(C214="","",B214&amp;C214&amp;D214)</f>
        <v xml:space="preserve">  &lt;Active&gt;0&lt;/Active&gt;</v>
      </c>
    </row>
    <row r="215" spans="1:7" customFormat="1">
      <c r="A215" s="80" t="s">
        <v>203</v>
      </c>
      <c r="B215" s="180" t="s">
        <v>841</v>
      </c>
      <c r="C215" s="216">
        <f>IF(fenixSetup!U23="","",VLOOKUP(fenixSetup!U23,DataSettings!DI$3:DK$4,3,FALSE))</f>
        <v>0</v>
      </c>
      <c r="D215" s="180" t="s">
        <v>1040</v>
      </c>
      <c r="E215" s="91"/>
      <c r="F215" t="str">
        <f t="shared" si="31"/>
        <v xml:space="preserve">  &lt;Set&gt;0&lt;/Set&gt;</v>
      </c>
    </row>
    <row r="216" spans="1:7" customFormat="1">
      <c r="A216" s="80" t="s">
        <v>204</v>
      </c>
      <c r="B216" s="180" t="s">
        <v>842</v>
      </c>
      <c r="C216" s="166">
        <f>IF(fenixSetup!V23="","",VLOOKUP(fenixSetup!V23,DataSettings!DL$3:DM$6,2,FALSE))</f>
        <v>2</v>
      </c>
      <c r="D216" s="180" t="s">
        <v>1041</v>
      </c>
      <c r="E216" s="91"/>
      <c r="F216" t="str">
        <f t="shared" si="31"/>
        <v xml:space="preserve">  &lt;Notification&gt;2&lt;/Notification&gt;</v>
      </c>
    </row>
    <row r="217" spans="1:7" customFormat="1">
      <c r="A217" s="80" t="s">
        <v>205</v>
      </c>
      <c r="B217" s="180" t="s">
        <v>843</v>
      </c>
      <c r="C217" s="211">
        <f>fenixSetup!W23</f>
        <v>1</v>
      </c>
      <c r="D217" s="180" t="s">
        <v>1038</v>
      </c>
      <c r="E217" s="91"/>
      <c r="F217" t="str">
        <f t="shared" si="31"/>
        <v xml:space="preserve">  &lt;Value&gt;1&lt;/Value&gt;</v>
      </c>
    </row>
    <row r="218" spans="1:7" customFormat="1">
      <c r="A218" s="79" t="s">
        <v>887</v>
      </c>
      <c r="B218" s="180" t="s">
        <v>53</v>
      </c>
      <c r="C218" s="166"/>
      <c r="D218" s="180"/>
      <c r="E218" s="91"/>
      <c r="F218" t="str">
        <f>B218</f>
        <v>&lt;/HRZoneAlert&gt;</v>
      </c>
    </row>
    <row r="219" spans="1:7" customFormat="1">
      <c r="A219" s="79" t="s">
        <v>874</v>
      </c>
      <c r="B219" s="180" t="s">
        <v>54</v>
      </c>
      <c r="C219" s="166"/>
      <c r="D219" s="180"/>
      <c r="E219" s="91"/>
      <c r="F219" t="str">
        <f>B219</f>
        <v>&lt;CadMinAlert&gt;</v>
      </c>
    </row>
    <row r="220" spans="1:7" customFormat="1">
      <c r="A220" s="80" t="s">
        <v>92</v>
      </c>
      <c r="B220" s="180" t="s">
        <v>840</v>
      </c>
      <c r="C220" s="216">
        <f>IF(fenixSetup!U24="","",VLOOKUP(fenixSetup!U24,DataSettings!DI$3:DK$4,2,FALSE))</f>
        <v>0</v>
      </c>
      <c r="D220" s="180" t="s">
        <v>1039</v>
      </c>
      <c r="E220" s="91"/>
      <c r="F220" t="str">
        <f t="shared" ref="F220:F223" si="32">IF(C220="","",B220&amp;C220&amp;D220)</f>
        <v xml:space="preserve">  &lt;Active&gt;0&lt;/Active&gt;</v>
      </c>
    </row>
    <row r="221" spans="1:7" customFormat="1">
      <c r="A221" s="80" t="s">
        <v>203</v>
      </c>
      <c r="B221" s="180" t="s">
        <v>841</v>
      </c>
      <c r="C221" s="216">
        <f>IF(fenixSetup!U24="","",VLOOKUP(fenixSetup!U24,DataSettings!DI$3:DK$4,3,FALSE))</f>
        <v>0</v>
      </c>
      <c r="D221" s="180" t="s">
        <v>1040</v>
      </c>
      <c r="E221" s="91"/>
      <c r="F221" t="str">
        <f t="shared" si="32"/>
        <v xml:space="preserve">  &lt;Set&gt;0&lt;/Set&gt;</v>
      </c>
    </row>
    <row r="222" spans="1:7" customFormat="1">
      <c r="A222" s="80" t="s">
        <v>204</v>
      </c>
      <c r="B222" s="180" t="s">
        <v>842</v>
      </c>
      <c r="C222" s="166">
        <f>IF(fenixSetup!V24="","",VLOOKUP(fenixSetup!V24,DataSettings!DL$3:DM$6,2,FALSE))</f>
        <v>1</v>
      </c>
      <c r="D222" s="180" t="s">
        <v>1041</v>
      </c>
      <c r="E222" s="91"/>
      <c r="F222" t="str">
        <f t="shared" si="32"/>
        <v xml:space="preserve">  &lt;Notification&gt;1&lt;/Notification&gt;</v>
      </c>
    </row>
    <row r="223" spans="1:7" customFormat="1">
      <c r="A223" s="80" t="s">
        <v>205</v>
      </c>
      <c r="B223" s="180" t="s">
        <v>843</v>
      </c>
      <c r="C223" s="211">
        <f>fenixSetup!W24</f>
        <v>60</v>
      </c>
      <c r="D223" s="180" t="s">
        <v>1038</v>
      </c>
      <c r="E223" s="91"/>
      <c r="F223" t="str">
        <f t="shared" si="32"/>
        <v xml:space="preserve">  &lt;Value&gt;60&lt;/Value&gt;</v>
      </c>
    </row>
    <row r="224" spans="1:7" customFormat="1">
      <c r="A224" s="79" t="s">
        <v>875</v>
      </c>
      <c r="B224" s="180" t="s">
        <v>55</v>
      </c>
      <c r="C224" s="166"/>
      <c r="D224" s="180"/>
      <c r="E224" s="91"/>
      <c r="F224" t="str">
        <f>B224</f>
        <v>&lt;/CadMinAlert&gt;</v>
      </c>
      <c r="G224" s="224"/>
    </row>
    <row r="225" spans="1:8">
      <c r="A225" s="79" t="s">
        <v>876</v>
      </c>
      <c r="B225" s="180" t="s">
        <v>56</v>
      </c>
      <c r="C225" s="166"/>
      <c r="D225" s="180"/>
      <c r="F225" t="str">
        <f>B225</f>
        <v>&lt;CadMaxAlert&gt;</v>
      </c>
    </row>
    <row r="226" spans="1:8">
      <c r="A226" s="80" t="s">
        <v>92</v>
      </c>
      <c r="B226" s="180" t="s">
        <v>840</v>
      </c>
      <c r="C226" s="216">
        <f>IF(fenixSetup!U25="","",VLOOKUP(fenixSetup!U25,DataSettings!DI$3:DK$4,2,FALSE))</f>
        <v>0</v>
      </c>
      <c r="D226" s="180" t="s">
        <v>1039</v>
      </c>
      <c r="F226" t="str">
        <f t="shared" ref="F226:F229" si="33">IF(C226="","",B226&amp;C226&amp;D226)</f>
        <v xml:space="preserve">  &lt;Active&gt;0&lt;/Active&gt;</v>
      </c>
    </row>
    <row r="227" spans="1:8">
      <c r="A227" s="80" t="s">
        <v>203</v>
      </c>
      <c r="B227" s="180" t="s">
        <v>841</v>
      </c>
      <c r="C227" s="216">
        <f>IF(fenixSetup!U25="","",VLOOKUP(fenixSetup!U25,DataSettings!DI$3:DK$4,3,FALSE))</f>
        <v>0</v>
      </c>
      <c r="D227" s="180" t="s">
        <v>1040</v>
      </c>
      <c r="F227" t="str">
        <f t="shared" si="33"/>
        <v xml:space="preserve">  &lt;Set&gt;0&lt;/Set&gt;</v>
      </c>
    </row>
    <row r="228" spans="1:8">
      <c r="A228" s="80" t="s">
        <v>204</v>
      </c>
      <c r="B228" s="180" t="s">
        <v>842</v>
      </c>
      <c r="C228" s="166">
        <f>IF(fenixSetup!V25="","",VLOOKUP(fenixSetup!V25,DataSettings!DL$3:DM$6,2,FALSE))</f>
        <v>1</v>
      </c>
      <c r="D228" s="180" t="s">
        <v>1041</v>
      </c>
      <c r="F228" t="str">
        <f t="shared" si="33"/>
        <v xml:space="preserve">  &lt;Notification&gt;1&lt;/Notification&gt;</v>
      </c>
    </row>
    <row r="229" spans="1:8">
      <c r="A229" s="80" t="s">
        <v>205</v>
      </c>
      <c r="B229" s="180" t="s">
        <v>843</v>
      </c>
      <c r="C229" s="211">
        <f>fenixSetup!W25</f>
        <v>180</v>
      </c>
      <c r="D229" s="180" t="s">
        <v>1038</v>
      </c>
      <c r="F229" t="str">
        <f t="shared" si="33"/>
        <v xml:space="preserve">  &lt;Value&gt;180&lt;/Value&gt;</v>
      </c>
    </row>
    <row r="230" spans="1:8">
      <c r="A230" s="79" t="s">
        <v>877</v>
      </c>
      <c r="B230" s="180" t="s">
        <v>57</v>
      </c>
      <c r="C230" s="166"/>
      <c r="D230" s="180"/>
      <c r="F230" t="str">
        <f>B230</f>
        <v>&lt;/CadMaxAlert&gt;</v>
      </c>
    </row>
    <row r="231" spans="1:8">
      <c r="A231" s="79" t="s">
        <v>94</v>
      </c>
      <c r="B231" s="180" t="s">
        <v>58</v>
      </c>
      <c r="C231" s="166"/>
      <c r="D231" s="180"/>
      <c r="F231" t="str">
        <f>B231</f>
        <v>&lt;BattPercentAlert&gt;</v>
      </c>
    </row>
    <row r="232" spans="1:8">
      <c r="A232" s="80" t="s">
        <v>92</v>
      </c>
      <c r="B232" s="180" t="s">
        <v>840</v>
      </c>
      <c r="C232" s="216">
        <f>IF(fenixSetup!U26="","",VLOOKUP(fenixSetup!U26,DataSettings!DI$3:DK$4,2,FALSE))</f>
        <v>1</v>
      </c>
      <c r="D232" s="180" t="s">
        <v>1039</v>
      </c>
      <c r="F232" t="str">
        <f t="shared" ref="F232:F235" si="34">IF(C232="","",B232&amp;C232&amp;D232)</f>
        <v xml:space="preserve">  &lt;Active&gt;1&lt;/Active&gt;</v>
      </c>
    </row>
    <row r="233" spans="1:8">
      <c r="A233" s="80" t="s">
        <v>203</v>
      </c>
      <c r="B233" s="180" t="s">
        <v>841</v>
      </c>
      <c r="C233" s="216">
        <f>IF(fenixSetup!U26="","",VLOOKUP(fenixSetup!U26,DataSettings!DI$3:DK$4,3,FALSE))</f>
        <v>1</v>
      </c>
      <c r="D233" s="180" t="s">
        <v>1040</v>
      </c>
      <c r="F233" t="str">
        <f t="shared" si="34"/>
        <v xml:space="preserve">  &lt;Set&gt;1&lt;/Set&gt;</v>
      </c>
    </row>
    <row r="234" spans="1:8">
      <c r="A234" s="80" t="s">
        <v>204</v>
      </c>
      <c r="B234" s="180" t="s">
        <v>842</v>
      </c>
      <c r="C234" s="166">
        <f>IF(fenixSetup!V26="","",VLOOKUP(fenixSetup!V26,DataSettings!DL$3:DM$6,2,FALSE))</f>
        <v>1</v>
      </c>
      <c r="D234" s="180" t="s">
        <v>1041</v>
      </c>
      <c r="F234" t="str">
        <f t="shared" si="34"/>
        <v xml:space="preserve">  &lt;Notification&gt;1&lt;/Notification&gt;</v>
      </c>
    </row>
    <row r="235" spans="1:8">
      <c r="A235" s="80" t="s">
        <v>205</v>
      </c>
      <c r="B235" s="180" t="s">
        <v>843</v>
      </c>
      <c r="C235" s="211">
        <f>fenixSetup!W26</f>
        <v>11</v>
      </c>
      <c r="D235" s="180" t="s">
        <v>1038</v>
      </c>
      <c r="F235" t="str">
        <f t="shared" si="34"/>
        <v xml:space="preserve">  &lt;Value&gt;11&lt;/Value&gt;</v>
      </c>
    </row>
    <row r="236" spans="1:8">
      <c r="A236" s="79" t="s">
        <v>93</v>
      </c>
      <c r="B236" s="180" t="s">
        <v>59</v>
      </c>
      <c r="C236" s="166"/>
      <c r="D236" s="180"/>
      <c r="F236" t="str">
        <f>B236</f>
        <v>&lt;/BattPercentAlert&gt;</v>
      </c>
    </row>
    <row r="237" spans="1:8">
      <c r="A237" s="79" t="s">
        <v>134</v>
      </c>
      <c r="B237" s="180" t="s">
        <v>776</v>
      </c>
      <c r="C237" s="166">
        <f>IF(fenixSetup!I7="","",VLOOKUP(fenixSetup!I7,DataSettings!EA3:EB6,2,FALSE))</f>
        <v>1</v>
      </c>
      <c r="D237" s="180" t="s">
        <v>780</v>
      </c>
      <c r="F237" t="str">
        <f t="shared" ref="F237:F240" si="35">IF(C237="","",B237&amp;C237&amp;D237)</f>
        <v>&lt;TimePageLayout&gt;1&lt;/TimePageLayout&gt;</v>
      </c>
    </row>
    <row r="238" spans="1:8">
      <c r="A238" s="79" t="s">
        <v>135</v>
      </c>
      <c r="B238" s="180" t="s">
        <v>777</v>
      </c>
      <c r="C238" s="166">
        <f>IF(fenixSetup!I8="","",VLOOKUP(fenixSetup!I8,DataSettings!EC3:ED13,2,FALSE))</f>
        <v>1</v>
      </c>
      <c r="D238" s="180" t="s">
        <v>781</v>
      </c>
      <c r="F238" t="str">
        <f t="shared" si="35"/>
        <v>&lt;SecondsStyle&gt;1&lt;/SecondsStyle&gt;</v>
      </c>
    </row>
    <row r="239" spans="1:8">
      <c r="A239" s="79" t="s">
        <v>206</v>
      </c>
      <c r="B239" s="180" t="s">
        <v>778</v>
      </c>
      <c r="C239" s="166">
        <f>IF(fenixSetup!I9="","",VLOOKUP(fenixSetup!I9,DataSettings!EE3:EF7,2,FALSE))</f>
        <v>2</v>
      </c>
      <c r="D239" s="180" t="s">
        <v>782</v>
      </c>
      <c r="F239" t="str">
        <f t="shared" si="35"/>
        <v>&lt;TimePageData&gt;2&lt;/TimePageData&gt;</v>
      </c>
    </row>
    <row r="240" spans="1:8" s="1" customFormat="1" ht="14" customHeight="1">
      <c r="A240" s="78" t="s">
        <v>207</v>
      </c>
      <c r="B240" s="180" t="s">
        <v>779</v>
      </c>
      <c r="C240" s="166">
        <f>IF(fenixSetup!I10="","",VLOOKUP(fenixSetup!I10,DataSettings!EG3:EH4,2,FALSE))</f>
        <v>1</v>
      </c>
      <c r="D240" s="180" t="s">
        <v>783</v>
      </c>
      <c r="E240" s="91"/>
      <c r="F240" t="str">
        <f t="shared" si="35"/>
        <v>&lt;TimePageIcons&gt;1&lt;/TimePageIcons&gt;</v>
      </c>
      <c r="H240" s="84"/>
    </row>
    <row r="241" spans="1:8" s="1" customFormat="1" ht="14" customHeight="1">
      <c r="A241" s="78" t="s">
        <v>1069</v>
      </c>
      <c r="B241" s="260" t="s">
        <v>3</v>
      </c>
      <c r="C241" s="259"/>
      <c r="D241" s="260"/>
      <c r="E241" s="91"/>
      <c r="F241" s="256" t="str">
        <f>IF(C242="","",B241&amp;C241&amp;D241)</f>
        <v>&lt;DataPage&gt;</v>
      </c>
      <c r="H241" s="84"/>
    </row>
    <row r="242" spans="1:8" s="1" customFormat="1" ht="14" customHeight="1">
      <c r="A242" s="81"/>
      <c r="B242" s="260" t="s">
        <v>1058</v>
      </c>
      <c r="C242" s="259">
        <f>IF(fenixSetup!AA4="","",VLOOKUP(fenixSetup!AA4,DataSettings!EK$3:EU$16,2,FALSE))</f>
        <v>3</v>
      </c>
      <c r="D242" s="260" t="s">
        <v>1067</v>
      </c>
      <c r="E242" s="91"/>
      <c r="F242" s="256" t="str">
        <f>IF(C242="","",B242&amp;C242&amp;D242)</f>
        <v xml:space="preserve">  &lt;DataPageType&gt;3&lt;/DataPageType&gt;</v>
      </c>
      <c r="H242" s="84"/>
    </row>
    <row r="243" spans="1:8" s="1" customFormat="1" ht="14" customHeight="1">
      <c r="A243" s="78"/>
      <c r="B243" s="260" t="s">
        <v>1072</v>
      </c>
      <c r="C243" s="259">
        <f>IF(fenixSetup!AA4="","",VLOOKUP(fenixSetup!AA4,DataSettings!EK$3:EU$16,3,FALSE))</f>
        <v>11</v>
      </c>
      <c r="D243" s="260" t="s">
        <v>1068</v>
      </c>
      <c r="E243" s="91"/>
      <c r="F243" s="256" t="str">
        <f>IF(C242="","",B243&amp;C243&amp;D243)</f>
        <v xml:space="preserve">  &lt;DataPageName&gt;11&lt;/DataPageName&gt;</v>
      </c>
      <c r="H243" s="84"/>
    </row>
    <row r="244" spans="1:8" s="1" customFormat="1" ht="14" customHeight="1">
      <c r="A244" s="78" t="s">
        <v>4514</v>
      </c>
      <c r="B244" s="260" t="s">
        <v>4</v>
      </c>
      <c r="C244" s="259"/>
      <c r="D244" s="260"/>
      <c r="E244" s="91"/>
      <c r="F244" s="256" t="str">
        <f>IF(C242="","",B244&amp;C244&amp;D244)</f>
        <v xml:space="preserve">  &lt;DataPageField1&gt;</v>
      </c>
      <c r="H244" s="84"/>
    </row>
    <row r="245" spans="1:8" s="1" customFormat="1" ht="14" customHeight="1">
      <c r="A245" s="78"/>
      <c r="B245" s="260" t="s">
        <v>1059</v>
      </c>
      <c r="C245" s="259">
        <f>IF(fenixSetup!AA4="","",IF(fenixSetup!AB4="",DataSettings!EN$17,IF(OR(C242=2,C242=1,C242=0),VLOOKUP(fenixSetup!AB4,DataSettings!EK$17:EU$112,4,FALSE),VLOOKUP(fenixSetup!AA4,DataSettings!EK$3:EU$16,4,FALSE))))</f>
        <v>83</v>
      </c>
      <c r="D245" s="260" t="s">
        <v>1063</v>
      </c>
      <c r="E245" s="91"/>
      <c r="F245" s="256" t="str">
        <f>IF(C242="","",B245&amp;C245&amp;D245)</f>
        <v xml:space="preserve">    &lt;DataPageField&gt;83&lt;/DataPageField&gt;</v>
      </c>
      <c r="H245" s="84"/>
    </row>
    <row r="246" spans="1:8" s="1" customFormat="1" ht="14" customHeight="1">
      <c r="A246" s="78"/>
      <c r="B246" s="260" t="s">
        <v>1060</v>
      </c>
      <c r="C246" s="259">
        <f>IF(fenixSetup!AA4="","",IF(fenixSetup!AB4="",DataSettings!EO$17,IF(OR(C242=2,C242=1,C242=0),VLOOKUP(fenixSetup!AB4,DataSettings!EK$17:EU$112,5,FALSE),VLOOKUP(fenixSetup!AA4,DataSettings!EK$3:EU$16,5,FALSE))))</f>
        <v>0</v>
      </c>
      <c r="D246" s="260" t="s">
        <v>1064</v>
      </c>
      <c r="E246" s="91"/>
      <c r="F246" s="256" t="str">
        <f>IF(C242="","",B246&amp;C246&amp;D246)</f>
        <v xml:space="preserve">    &lt;DataPageFieldLabel&gt;0&lt;/DataPageFieldLabel&gt;</v>
      </c>
      <c r="H246" s="84"/>
    </row>
    <row r="247" spans="1:8" s="1" customFormat="1" ht="14" customHeight="1">
      <c r="A247" s="78"/>
      <c r="B247" s="260" t="s">
        <v>5</v>
      </c>
      <c r="C247" s="259"/>
      <c r="D247" s="260"/>
      <c r="E247" s="91"/>
      <c r="F247" s="256" t="str">
        <f>IF(C242="","",B247&amp;C247&amp;D247)</f>
        <v xml:space="preserve">  &lt;/DataPageField1&gt;</v>
      </c>
      <c r="H247" s="84"/>
    </row>
    <row r="248" spans="1:8" s="1" customFormat="1" ht="14" customHeight="1">
      <c r="A248" s="78" t="s">
        <v>4515</v>
      </c>
      <c r="B248" s="260" t="s">
        <v>6</v>
      </c>
      <c r="C248" s="259"/>
      <c r="D248" s="260"/>
      <c r="E248" s="91"/>
      <c r="F248" s="256" t="str">
        <f>IF(C242="","",B248&amp;C248&amp;D248)</f>
        <v xml:space="preserve">  &lt;DataPageField2&gt;</v>
      </c>
      <c r="H248" s="84"/>
    </row>
    <row r="249" spans="1:8" s="1" customFormat="1" ht="14" customHeight="1">
      <c r="A249" s="78"/>
      <c r="B249" s="260" t="s">
        <v>1059</v>
      </c>
      <c r="C249" s="259">
        <f>IF(fenixSetup!AA4="","",IF(fenixSetup!AD4="",DataSettings!EN$17,IF(OR(C242=2,C242=1),VLOOKUP(fenixSetup!AD4,DataSettings!EK$17:EU$112,8,FALSE),VLOOKUP(fenixSetup!AA4,DataSettings!EK$3:EU$16,8,FALSE))))</f>
        <v>83</v>
      </c>
      <c r="D249" s="260" t="s">
        <v>1063</v>
      </c>
      <c r="E249" s="91"/>
      <c r="F249" s="256" t="str">
        <f>IF(C242="","",B249&amp;C249&amp;D249)</f>
        <v xml:space="preserve">    &lt;DataPageField&gt;83&lt;/DataPageField&gt;</v>
      </c>
      <c r="H249" s="84"/>
    </row>
    <row r="250" spans="1:8" s="1" customFormat="1" ht="14" customHeight="1">
      <c r="A250" s="78"/>
      <c r="B250" s="260" t="s">
        <v>1060</v>
      </c>
      <c r="C250" s="259">
        <f>IF(fenixSetup!AA4="","",IF(fenixSetup!AD4="",DataSettings!EO$17,IF(OR(C242=2,C242=1),VLOOKUP(fenixSetup!AD4,DataSettings!EK$17:EU$112,9,FALSE),VLOOKUP(fenixSetup!AA4,DataSettings!EK$3:EU$16,9,FALSE))))</f>
        <v>0</v>
      </c>
      <c r="D250" s="260" t="s">
        <v>1064</v>
      </c>
      <c r="E250" s="91"/>
      <c r="F250" s="256" t="str">
        <f>IF(C242="","",B250&amp;C250&amp;D250)</f>
        <v xml:space="preserve">    &lt;DataPageFieldLabel&gt;0&lt;/DataPageFieldLabel&gt;</v>
      </c>
      <c r="H250" s="84"/>
    </row>
    <row r="251" spans="1:8" s="1" customFormat="1" ht="14" customHeight="1">
      <c r="A251" s="78"/>
      <c r="B251" s="260" t="s">
        <v>7</v>
      </c>
      <c r="C251" s="259"/>
      <c r="D251" s="260"/>
      <c r="E251" s="91"/>
      <c r="F251" s="256" t="str">
        <f>IF(C242="","",B251&amp;C251&amp;D251)</f>
        <v xml:space="preserve">  &lt;/DataPageField2&gt;</v>
      </c>
      <c r="H251" s="84"/>
    </row>
    <row r="252" spans="1:8" s="1" customFormat="1" ht="14" customHeight="1">
      <c r="A252" s="288" t="s">
        <v>4516</v>
      </c>
      <c r="B252" s="260" t="s">
        <v>8</v>
      </c>
      <c r="C252" s="259"/>
      <c r="D252" s="260"/>
      <c r="E252" s="91"/>
      <c r="F252" s="256" t="str">
        <f>IF(C242="","",B252&amp;C252&amp;D252)</f>
        <v xml:space="preserve">  &lt;DataPageField3&gt;</v>
      </c>
      <c r="H252" s="84"/>
    </row>
    <row r="253" spans="1:8" s="1" customFormat="1" ht="14" customHeight="1">
      <c r="A253" s="78"/>
      <c r="B253" s="260" t="s">
        <v>1059</v>
      </c>
      <c r="C253" s="259">
        <f>IF(fenixSetup!AA4="","",IF(fenixSetup!AC4="",DataSettings!EN$17,IF(C242=2,VLOOKUP(fenixSetup!AC4,DataSettings!EK$17:EU$112,6,FALSE),VLOOKUP(fenixSetup!AA4,DataSettings!EK$3:EU$16,6,FALSE))))</f>
        <v>83</v>
      </c>
      <c r="D253" s="260" t="s">
        <v>1063</v>
      </c>
      <c r="E253" s="91"/>
      <c r="F253" s="256" t="str">
        <f>IF(C242="","",B253&amp;C253&amp;D253)</f>
        <v xml:space="preserve">    &lt;DataPageField&gt;83&lt;/DataPageField&gt;</v>
      </c>
      <c r="H253" s="84"/>
    </row>
    <row r="254" spans="1:8" s="1" customFormat="1" ht="14" customHeight="1">
      <c r="A254" s="78"/>
      <c r="B254" s="260" t="s">
        <v>1060</v>
      </c>
      <c r="C254" s="259">
        <f>IF(fenixSetup!AA4="","",IF(fenixSetup!AC4="",DataSettings!EO$17,IF(C242=2,VLOOKUP(fenixSetup!AC4,DataSettings!EK$17:EU$112,7,FALSE),VLOOKUP(fenixSetup!AA4,DataSettings!EK$3:EU$16,7,FALSE))))</f>
        <v>0</v>
      </c>
      <c r="D254" s="260" t="s">
        <v>1064</v>
      </c>
      <c r="E254" s="91"/>
      <c r="F254" s="256" t="str">
        <f>IF(C242="","",B254&amp;C254&amp;D254)</f>
        <v xml:space="preserve">    &lt;DataPageFieldLabel&gt;0&lt;/DataPageFieldLabel&gt;</v>
      </c>
      <c r="H254" s="84"/>
    </row>
    <row r="255" spans="1:8" s="1" customFormat="1" ht="14" customHeight="1">
      <c r="A255" s="78"/>
      <c r="B255" s="260" t="s">
        <v>9</v>
      </c>
      <c r="C255" s="259"/>
      <c r="D255" s="260"/>
      <c r="E255" s="91"/>
      <c r="F255" s="256" t="str">
        <f>IF(C242="","",B255&amp;C255&amp;D255)</f>
        <v xml:space="preserve">  &lt;/DataPageField3&gt;</v>
      </c>
      <c r="H255" s="84"/>
    </row>
    <row r="256" spans="1:8" s="1" customFormat="1" ht="14" customHeight="1">
      <c r="A256" s="78"/>
      <c r="B256" s="260" t="s">
        <v>1062</v>
      </c>
      <c r="C256" s="259">
        <f>IF(fenixSetup!AA4="","",VLOOKUP(fenixSetup!AA4,DataSettings!EK$3:EU$16,10,FALSE))</f>
        <v>7</v>
      </c>
      <c r="D256" s="260" t="s">
        <v>1065</v>
      </c>
      <c r="E256" s="91"/>
      <c r="F256" s="256" t="str">
        <f>IF(C242="","",B256&amp;C256&amp;D256)</f>
        <v xml:space="preserve">  &lt;DataPageIdx&gt;7&lt;/DataPageIdx&gt;</v>
      </c>
      <c r="H256" s="84"/>
    </row>
    <row r="257" spans="1:8" s="1" customFormat="1" ht="14" customHeight="1">
      <c r="A257" s="78"/>
      <c r="B257" s="260" t="s">
        <v>1061</v>
      </c>
      <c r="C257" s="259">
        <f>IF(fenixSetup!AA4="","",VLOOKUP(fenixSetup!AA4,DataSettings!EK$3:EU$16,11,FALSE))</f>
        <v>1</v>
      </c>
      <c r="D257" s="260" t="s">
        <v>1066</v>
      </c>
      <c r="E257" s="91"/>
      <c r="F257" s="256" t="str">
        <f>IF(C242="","",B257&amp;C257&amp;D257)</f>
        <v xml:space="preserve">  &lt;DataPageCustomIdx&gt;1&lt;/DataPageCustomIdx&gt;</v>
      </c>
      <c r="H257" s="84"/>
    </row>
    <row r="258" spans="1:8" s="1" customFormat="1" ht="14" customHeight="1">
      <c r="A258" s="78"/>
      <c r="B258" s="260" t="s">
        <v>10</v>
      </c>
      <c r="C258" s="259"/>
      <c r="D258" s="260"/>
      <c r="E258" s="91"/>
      <c r="F258" s="256" t="str">
        <f>IF(C242="","",B258&amp;C258&amp;D258)</f>
        <v>&lt;/DataPage&gt;</v>
      </c>
      <c r="H258" s="84"/>
    </row>
    <row r="259" spans="1:8" s="1" customFormat="1" ht="14" customHeight="1">
      <c r="A259" s="78" t="s">
        <v>1070</v>
      </c>
      <c r="B259" s="260" t="s">
        <v>3</v>
      </c>
      <c r="C259" s="259"/>
      <c r="D259" s="260"/>
      <c r="E259" s="91"/>
      <c r="F259" s="256" t="str">
        <f>IF(C260="","",B259&amp;C259&amp;D259)</f>
        <v>&lt;DataPage&gt;</v>
      </c>
      <c r="H259" s="84"/>
    </row>
    <row r="260" spans="1:8" s="1" customFormat="1" ht="14" customHeight="1">
      <c r="A260" s="81"/>
      <c r="B260" s="260" t="s">
        <v>1058</v>
      </c>
      <c r="C260" s="259">
        <f>IF(fenixSetup!AA5="","",VLOOKUP(fenixSetup!AA5,DataSettings!EK$3:EU$16,2,FALSE))</f>
        <v>3</v>
      </c>
      <c r="D260" s="260" t="s">
        <v>1067</v>
      </c>
      <c r="E260" s="91"/>
      <c r="F260" s="256" t="str">
        <f>IF(C260="","",B260&amp;C260&amp;D260)</f>
        <v xml:space="preserve">  &lt;DataPageType&gt;3&lt;/DataPageType&gt;</v>
      </c>
      <c r="H260" s="84"/>
    </row>
    <row r="261" spans="1:8" s="1" customFormat="1" ht="14" customHeight="1">
      <c r="A261" s="78"/>
      <c r="B261" s="260" t="s">
        <v>1072</v>
      </c>
      <c r="C261" s="259">
        <f>IF(fenixSetup!AA5="","",VLOOKUP(fenixSetup!AA5,DataSettings!EK$3:EU$16,3,FALSE))</f>
        <v>1796</v>
      </c>
      <c r="D261" s="260" t="s">
        <v>1068</v>
      </c>
      <c r="E261" s="91"/>
      <c r="F261" s="256" t="str">
        <f>IF(C260="","",B261&amp;C261&amp;D261)</f>
        <v xml:space="preserve">  &lt;DataPageName&gt;1796&lt;/DataPageName&gt;</v>
      </c>
      <c r="H261" s="84"/>
    </row>
    <row r="262" spans="1:8" s="1" customFormat="1" ht="14" customHeight="1">
      <c r="A262" s="78"/>
      <c r="B262" s="260" t="s">
        <v>4</v>
      </c>
      <c r="C262" s="259"/>
      <c r="D262" s="260"/>
      <c r="E262" s="91"/>
      <c r="F262" s="256" t="str">
        <f>IF(C260="","",B262&amp;C262&amp;D262)</f>
        <v xml:space="preserve">  &lt;DataPageField1&gt;</v>
      </c>
      <c r="H262" s="84"/>
    </row>
    <row r="263" spans="1:8" s="1" customFormat="1" ht="14" customHeight="1">
      <c r="A263" s="78"/>
      <c r="B263" s="260" t="s">
        <v>1059</v>
      </c>
      <c r="C263" s="259">
        <f>IF(fenixSetup!AA5="","",IF(fenixSetup!AB5="",DataSettings!EN$17,IF(OR(C260=2,C260=1,C260=0),VLOOKUP(fenixSetup!AB5,DataSettings!EK$17:EU$112,4,FALSE),VLOOKUP(fenixSetup!AA5,DataSettings!EK$3:EU$16,4,FALSE))))</f>
        <v>255</v>
      </c>
      <c r="D263" s="260" t="s">
        <v>1063</v>
      </c>
      <c r="E263" s="91"/>
      <c r="F263" s="256" t="str">
        <f>IF(C260="","",B263&amp;C263&amp;D263)</f>
        <v xml:space="preserve">    &lt;DataPageField&gt;255&lt;/DataPageField&gt;</v>
      </c>
      <c r="H263" s="84"/>
    </row>
    <row r="264" spans="1:8" s="1" customFormat="1" ht="14" customHeight="1">
      <c r="A264" s="78"/>
      <c r="B264" s="260" t="s">
        <v>1060</v>
      </c>
      <c r="C264" s="259">
        <f>IF(fenixSetup!AA5="","",IF(fenixSetup!AB5="",DataSettings!EO$17,IF(OR(C260=2,C260=1,C260=0),VLOOKUP(fenixSetup!AB5,DataSettings!EK$17:EU$112,5,FALSE),VLOOKUP(fenixSetup!AA5,DataSettings!EK$3:EU$16,5,FALSE))))</f>
        <v>0</v>
      </c>
      <c r="D264" s="260" t="s">
        <v>1064</v>
      </c>
      <c r="E264" s="91"/>
      <c r="F264" s="256" t="str">
        <f>IF(C260="","",B264&amp;C264&amp;D264)</f>
        <v xml:space="preserve">    &lt;DataPageFieldLabel&gt;0&lt;/DataPageFieldLabel&gt;</v>
      </c>
      <c r="H264" s="84"/>
    </row>
    <row r="265" spans="1:8" s="1" customFormat="1" ht="14" customHeight="1">
      <c r="A265" s="78"/>
      <c r="B265" s="260" t="s">
        <v>5</v>
      </c>
      <c r="C265" s="259"/>
      <c r="D265" s="260"/>
      <c r="E265" s="91"/>
      <c r="F265" s="256" t="str">
        <f>IF(C260="","",B265&amp;C265&amp;D265)</f>
        <v xml:space="preserve">  &lt;/DataPageField1&gt;</v>
      </c>
      <c r="H265" s="84"/>
    </row>
    <row r="266" spans="1:8" s="1" customFormat="1" ht="14" customHeight="1">
      <c r="A266" s="78"/>
      <c r="B266" s="260" t="s">
        <v>6</v>
      </c>
      <c r="C266" s="259"/>
      <c r="D266" s="260"/>
      <c r="E266" s="91"/>
      <c r="F266" s="256" t="str">
        <f>IF(C260="","",B266&amp;C266&amp;D266)</f>
        <v xml:space="preserve">  &lt;DataPageField2&gt;</v>
      </c>
      <c r="H266" s="84"/>
    </row>
    <row r="267" spans="1:8" s="1" customFormat="1" ht="14" customHeight="1">
      <c r="A267" s="78"/>
      <c r="B267" s="260" t="s">
        <v>1059</v>
      </c>
      <c r="C267" s="259">
        <f>IF(fenixSetup!AA5="","",IF(fenixSetup!AD5="",DataSettings!EN$17,IF(OR(C260=2,C260=1),VLOOKUP(fenixSetup!AD5,DataSettings!EK$17:EU$112,8,FALSE),VLOOKUP(fenixSetup!AA5,DataSettings!EK$3:EU$16,8,FALSE))))</f>
        <v>255</v>
      </c>
      <c r="D267" s="260" t="s">
        <v>1063</v>
      </c>
      <c r="E267" s="91"/>
      <c r="F267" s="256" t="str">
        <f>IF(C260="","",B267&amp;C267&amp;D267)</f>
        <v xml:space="preserve">    &lt;DataPageField&gt;255&lt;/DataPageField&gt;</v>
      </c>
      <c r="H267" s="84"/>
    </row>
    <row r="268" spans="1:8" s="1" customFormat="1" ht="14" customHeight="1">
      <c r="A268" s="78"/>
      <c r="B268" s="260" t="s">
        <v>1060</v>
      </c>
      <c r="C268" s="259">
        <f>IF(fenixSetup!AA5="","",IF(fenixSetup!AD5="",DataSettings!EO$17,IF(OR(C260=2,C260=1),VLOOKUP(fenixSetup!AD5,DataSettings!EK$17:EU$112,9,FALSE),VLOOKUP(fenixSetup!AA5,DataSettings!EK$3:EU$16,9,FALSE))))</f>
        <v>0</v>
      </c>
      <c r="D268" s="260" t="s">
        <v>1064</v>
      </c>
      <c r="E268" s="91"/>
      <c r="F268" s="256" t="str">
        <f>IF(C260="","",B268&amp;C268&amp;D268)</f>
        <v xml:space="preserve">    &lt;DataPageFieldLabel&gt;0&lt;/DataPageFieldLabel&gt;</v>
      </c>
      <c r="H268" s="84"/>
    </row>
    <row r="269" spans="1:8" s="1" customFormat="1" ht="14" customHeight="1">
      <c r="A269" s="78"/>
      <c r="B269" s="260" t="s">
        <v>7</v>
      </c>
      <c r="C269" s="259"/>
      <c r="D269" s="260"/>
      <c r="E269" s="91"/>
      <c r="F269" s="256" t="str">
        <f>IF(C260="","",B269&amp;C269&amp;D269)</f>
        <v xml:space="preserve">  &lt;/DataPageField2&gt;</v>
      </c>
      <c r="H269" s="84"/>
    </row>
    <row r="270" spans="1:8" s="1" customFormat="1" ht="14" customHeight="1">
      <c r="A270" s="78"/>
      <c r="B270" s="260" t="s">
        <v>8</v>
      </c>
      <c r="C270" s="259"/>
      <c r="D270" s="260"/>
      <c r="E270" s="91"/>
      <c r="F270" s="256" t="str">
        <f>IF(C260="","",B270&amp;C270&amp;D270)</f>
        <v xml:space="preserve">  &lt;DataPageField3&gt;</v>
      </c>
      <c r="H270" s="84"/>
    </row>
    <row r="271" spans="1:8" s="1" customFormat="1" ht="14" customHeight="1">
      <c r="A271" s="78"/>
      <c r="B271" s="260" t="s">
        <v>1059</v>
      </c>
      <c r="C271" s="259">
        <f>IF(fenixSetup!AA5="","",IF(fenixSetup!AC5="",DataSettings!EN$17,IF(C260=2,VLOOKUP(fenixSetup!AC5,DataSettings!EK$17:EU$112,6,FALSE),VLOOKUP(fenixSetup!AA5,DataSettings!EK$3:EU$16,6,FALSE))))</f>
        <v>83</v>
      </c>
      <c r="D271" s="260" t="s">
        <v>1063</v>
      </c>
      <c r="E271" s="91"/>
      <c r="F271" s="256" t="str">
        <f>IF(C260="","",B271&amp;C271&amp;D271)</f>
        <v xml:space="preserve">    &lt;DataPageField&gt;83&lt;/DataPageField&gt;</v>
      </c>
      <c r="H271" s="84"/>
    </row>
    <row r="272" spans="1:8" s="1" customFormat="1" ht="14" customHeight="1">
      <c r="A272" s="78"/>
      <c r="B272" s="260" t="s">
        <v>1060</v>
      </c>
      <c r="C272" s="259">
        <f>IF(fenixSetup!AA5="","",IF(fenixSetup!AC5="",DataSettings!EO$17,IF(C260=2,VLOOKUP(fenixSetup!AC5,DataSettings!EK$17:EU$112,7,FALSE),VLOOKUP(fenixSetup!AA5,DataSettings!EK$3:EU$16,7,FALSE))))</f>
        <v>1</v>
      </c>
      <c r="D272" s="260" t="s">
        <v>1064</v>
      </c>
      <c r="E272" s="91"/>
      <c r="F272" s="256" t="str">
        <f>IF(C260="","",B272&amp;C272&amp;D272)</f>
        <v xml:space="preserve">    &lt;DataPageFieldLabel&gt;1&lt;/DataPageFieldLabel&gt;</v>
      </c>
      <c r="H272" s="84"/>
    </row>
    <row r="273" spans="1:8" s="1" customFormat="1" ht="14" customHeight="1">
      <c r="A273" s="78"/>
      <c r="B273" s="260" t="s">
        <v>9</v>
      </c>
      <c r="C273" s="259"/>
      <c r="D273" s="260"/>
      <c r="E273" s="91"/>
      <c r="F273" s="256" t="str">
        <f>IF(C260="","",B273&amp;C273&amp;D273)</f>
        <v xml:space="preserve">  &lt;/DataPageField3&gt;</v>
      </c>
      <c r="H273" s="84"/>
    </row>
    <row r="274" spans="1:8" s="1" customFormat="1" ht="14" customHeight="1">
      <c r="A274" s="78"/>
      <c r="B274" s="260" t="s">
        <v>1062</v>
      </c>
      <c r="C274" s="259">
        <f>IF(fenixSetup!AA5="","",VLOOKUP(fenixSetup!AA5,DataSettings!EK$3:EU$16,10,FALSE))</f>
        <v>0</v>
      </c>
      <c r="D274" s="260" t="s">
        <v>1065</v>
      </c>
      <c r="E274" s="91"/>
      <c r="F274" s="256" t="str">
        <f>IF(C260="","",B274&amp;C274&amp;D274)</f>
        <v xml:space="preserve">  &lt;DataPageIdx&gt;0&lt;/DataPageIdx&gt;</v>
      </c>
      <c r="H274" s="84"/>
    </row>
    <row r="275" spans="1:8" s="1" customFormat="1" ht="14" customHeight="1">
      <c r="A275" s="78"/>
      <c r="B275" s="260" t="s">
        <v>1061</v>
      </c>
      <c r="C275" s="259">
        <f>IF(fenixSetup!AA5="","",VLOOKUP(fenixSetup!AA5,DataSettings!EK$3:EU$16,11,FALSE))</f>
        <v>255</v>
      </c>
      <c r="D275" s="260" t="s">
        <v>1066</v>
      </c>
      <c r="E275" s="91"/>
      <c r="F275" s="256" t="str">
        <f>IF(C260="","",B275&amp;C275&amp;D275)</f>
        <v xml:space="preserve">  &lt;DataPageCustomIdx&gt;255&lt;/DataPageCustomIdx&gt;</v>
      </c>
      <c r="H275" s="84"/>
    </row>
    <row r="276" spans="1:8" s="1" customFormat="1" ht="14" customHeight="1">
      <c r="A276" s="78"/>
      <c r="B276" s="260" t="s">
        <v>10</v>
      </c>
      <c r="C276" s="259"/>
      <c r="D276" s="260"/>
      <c r="E276" s="91"/>
      <c r="F276" s="256" t="str">
        <f>IF(C260="","",B276&amp;C276&amp;D276)</f>
        <v>&lt;/DataPage&gt;</v>
      </c>
      <c r="H276" s="84"/>
    </row>
    <row r="277" spans="1:8" s="1" customFormat="1" ht="14" customHeight="1">
      <c r="A277" s="78" t="s">
        <v>1071</v>
      </c>
      <c r="B277" s="260" t="s">
        <v>3</v>
      </c>
      <c r="C277" s="259"/>
      <c r="D277" s="260"/>
      <c r="E277" s="91"/>
      <c r="F277" s="256" t="str">
        <f>IF(C278="","",B277&amp;C277&amp;D277)</f>
        <v>&lt;DataPage&gt;</v>
      </c>
      <c r="H277" s="84"/>
    </row>
    <row r="278" spans="1:8" s="1" customFormat="1" ht="14" customHeight="1">
      <c r="A278" s="81"/>
      <c r="B278" s="260" t="s">
        <v>1058</v>
      </c>
      <c r="C278" s="259">
        <f>IF(fenixSetup!AA6="","",VLOOKUP(fenixSetup!AA6,DataSettings!EK$3:EU$16,2,FALSE))</f>
        <v>3</v>
      </c>
      <c r="D278" s="260" t="s">
        <v>1067</v>
      </c>
      <c r="E278" s="91"/>
      <c r="F278" s="256" t="str">
        <f>IF(C278="","",B278&amp;C278&amp;D278)</f>
        <v xml:space="preserve">  &lt;DataPageType&gt;3&lt;/DataPageType&gt;</v>
      </c>
      <c r="H278" s="84"/>
    </row>
    <row r="279" spans="1:8" s="1" customFormat="1" ht="14" customHeight="1">
      <c r="A279" s="78"/>
      <c r="B279" s="260" t="s">
        <v>1072</v>
      </c>
      <c r="C279" s="259">
        <f>IF(fenixSetup!AA6="","",VLOOKUP(fenixSetup!AA6,DataSettings!EK$3:EU$16,3,FALSE))</f>
        <v>1796</v>
      </c>
      <c r="D279" s="260" t="s">
        <v>1068</v>
      </c>
      <c r="E279" s="91"/>
      <c r="F279" s="256" t="str">
        <f>IF(C278="","",B279&amp;C279&amp;D279)</f>
        <v xml:space="preserve">  &lt;DataPageName&gt;1796&lt;/DataPageName&gt;</v>
      </c>
      <c r="H279" s="84"/>
    </row>
    <row r="280" spans="1:8" s="1" customFormat="1" ht="14" customHeight="1">
      <c r="A280" s="78"/>
      <c r="B280" s="260" t="s">
        <v>4</v>
      </c>
      <c r="C280" s="259"/>
      <c r="D280" s="260"/>
      <c r="E280" s="91"/>
      <c r="F280" s="256" t="str">
        <f>IF(C278="","",B280&amp;C280&amp;D280)</f>
        <v xml:space="preserve">  &lt;DataPageField1&gt;</v>
      </c>
      <c r="H280" s="84"/>
    </row>
    <row r="281" spans="1:8" s="1" customFormat="1" ht="14" customHeight="1">
      <c r="A281" s="78"/>
      <c r="B281" s="260" t="s">
        <v>1059</v>
      </c>
      <c r="C281" s="259">
        <f>IF(fenixSetup!AA6="","",IF(fenixSetup!AB6="",DataSettings!EN$17,IF(OR(C278=2,C278=1,C278=0),VLOOKUP(fenixSetup!AB6,DataSettings!EK$17:EU$112,4,FALSE),VLOOKUP(fenixSetup!AA6,DataSettings!EK$3:EU$16,4,FALSE))))</f>
        <v>255</v>
      </c>
      <c r="D281" s="260" t="s">
        <v>1063</v>
      </c>
      <c r="E281" s="91"/>
      <c r="F281" s="256" t="str">
        <f>IF(C278="","",B281&amp;C281&amp;D281)</f>
        <v xml:space="preserve">    &lt;DataPageField&gt;255&lt;/DataPageField&gt;</v>
      </c>
      <c r="H281" s="84"/>
    </row>
    <row r="282" spans="1:8" s="1" customFormat="1" ht="14" customHeight="1">
      <c r="A282" s="78"/>
      <c r="B282" s="260" t="s">
        <v>1060</v>
      </c>
      <c r="C282" s="259">
        <f>IF(fenixSetup!AA6="","",IF(fenixSetup!AB6="",DataSettings!EO$17,IF(OR(C278=2,C278=1,C278=0),VLOOKUP(fenixSetup!AB6,DataSettings!EK$17:EU$112,5,FALSE),VLOOKUP(fenixSetup!AA6,DataSettings!EK$3:EU$16,5,FALSE))))</f>
        <v>0</v>
      </c>
      <c r="D282" s="260" t="s">
        <v>1064</v>
      </c>
      <c r="E282" s="91"/>
      <c r="F282" s="256" t="str">
        <f>IF(C278="","",B282&amp;C282&amp;D282)</f>
        <v xml:space="preserve">    &lt;DataPageFieldLabel&gt;0&lt;/DataPageFieldLabel&gt;</v>
      </c>
      <c r="H282" s="84"/>
    </row>
    <row r="283" spans="1:8" s="1" customFormat="1" ht="14" customHeight="1">
      <c r="A283" s="78"/>
      <c r="B283" s="260" t="s">
        <v>5</v>
      </c>
      <c r="C283" s="259"/>
      <c r="D283" s="260"/>
      <c r="E283" s="91"/>
      <c r="F283" s="256" t="str">
        <f>IF(C278="","",B283&amp;C283&amp;D283)</f>
        <v xml:space="preserve">  &lt;/DataPageField1&gt;</v>
      </c>
      <c r="H283" s="84"/>
    </row>
    <row r="284" spans="1:8" s="1" customFormat="1" ht="14" customHeight="1">
      <c r="A284" s="78"/>
      <c r="B284" s="260" t="s">
        <v>6</v>
      </c>
      <c r="C284" s="259"/>
      <c r="D284" s="260"/>
      <c r="E284" s="91"/>
      <c r="F284" s="256" t="str">
        <f>IF(C278="","",B284&amp;C284&amp;D284)</f>
        <v xml:space="preserve">  &lt;DataPageField2&gt;</v>
      </c>
      <c r="H284" s="84"/>
    </row>
    <row r="285" spans="1:8" s="1" customFormat="1" ht="14" customHeight="1">
      <c r="A285" s="78"/>
      <c r="B285" s="260" t="s">
        <v>1059</v>
      </c>
      <c r="C285" s="259">
        <f>IF(fenixSetup!AA6="","",IF(fenixSetup!AD6="",DataSettings!EN$17,IF(OR(C278=2,C278=1),VLOOKUP(fenixSetup!AD6,DataSettings!EK$17:EU$112,8,FALSE),VLOOKUP(fenixSetup!AA6,DataSettings!EK$3:EU$16,8,FALSE))))</f>
        <v>255</v>
      </c>
      <c r="D285" s="260" t="s">
        <v>1063</v>
      </c>
      <c r="E285" s="91"/>
      <c r="F285" s="256" t="str">
        <f>IF(C278="","",B285&amp;C285&amp;D285)</f>
        <v xml:space="preserve">    &lt;DataPageField&gt;255&lt;/DataPageField&gt;</v>
      </c>
      <c r="H285" s="84"/>
    </row>
    <row r="286" spans="1:8" s="1" customFormat="1" ht="14" customHeight="1">
      <c r="A286" s="78"/>
      <c r="B286" s="260" t="s">
        <v>1060</v>
      </c>
      <c r="C286" s="259">
        <f>IF(fenixSetup!AA6="","",IF(fenixSetup!AD6="",DataSettings!EO$17,IF(OR(C278=2,C278=1),VLOOKUP(fenixSetup!AD6,DataSettings!EK$17:EU$112,9,FALSE),VLOOKUP(fenixSetup!AA6,DataSettings!EK$3:EU$16,9,FALSE))))</f>
        <v>0</v>
      </c>
      <c r="D286" s="260" t="s">
        <v>1064</v>
      </c>
      <c r="E286" s="91"/>
      <c r="F286" s="256" t="str">
        <f>IF(C278="","",B286&amp;C286&amp;D286)</f>
        <v xml:space="preserve">    &lt;DataPageFieldLabel&gt;0&lt;/DataPageFieldLabel&gt;</v>
      </c>
      <c r="H286" s="84"/>
    </row>
    <row r="287" spans="1:8" s="1" customFormat="1" ht="14" customHeight="1">
      <c r="A287" s="78"/>
      <c r="B287" s="260" t="s">
        <v>7</v>
      </c>
      <c r="C287" s="259"/>
      <c r="D287" s="260"/>
      <c r="E287" s="91"/>
      <c r="F287" s="256" t="str">
        <f>IF(C278="","",B287&amp;C287&amp;D287)</f>
        <v xml:space="preserve">  &lt;/DataPageField2&gt;</v>
      </c>
      <c r="H287" s="84"/>
    </row>
    <row r="288" spans="1:8" s="1" customFormat="1" ht="14" customHeight="1">
      <c r="A288" s="78"/>
      <c r="B288" s="260" t="s">
        <v>8</v>
      </c>
      <c r="C288" s="259"/>
      <c r="D288" s="260"/>
      <c r="E288" s="91"/>
      <c r="F288" s="256" t="str">
        <f>IF(C278="","",B288&amp;C288&amp;D288)</f>
        <v xml:space="preserve">  &lt;DataPageField3&gt;</v>
      </c>
      <c r="H288" s="84"/>
    </row>
    <row r="289" spans="1:8" s="1" customFormat="1" ht="14" customHeight="1">
      <c r="A289" s="78"/>
      <c r="B289" s="260" t="s">
        <v>1059</v>
      </c>
      <c r="C289" s="259">
        <f>IF(fenixSetup!AA6="","",IF(fenixSetup!AC6="",DataSettings!EN$17,IF(C278=2,VLOOKUP(fenixSetup!AC6,DataSettings!EK$17:EU$112,6,FALSE),VLOOKUP(fenixSetup!AA6,DataSettings!EK$3:EU$16,6,FALSE))))</f>
        <v>255</v>
      </c>
      <c r="D289" s="260" t="s">
        <v>1063</v>
      </c>
      <c r="E289" s="91"/>
      <c r="F289" s="256" t="str">
        <f>IF(C278="","",B289&amp;C289&amp;D289)</f>
        <v xml:space="preserve">    &lt;DataPageField&gt;255&lt;/DataPageField&gt;</v>
      </c>
      <c r="H289" s="84"/>
    </row>
    <row r="290" spans="1:8" s="1" customFormat="1" ht="14" customHeight="1">
      <c r="A290" s="78"/>
      <c r="B290" s="260" t="s">
        <v>1060</v>
      </c>
      <c r="C290" s="259">
        <f>IF(fenixSetup!AA6="","",IF(fenixSetup!AC6="",DataSettings!EO$17,IF(C278=2,VLOOKUP(fenixSetup!AC6,DataSettings!EK$17:EU$112,7,FALSE),VLOOKUP(fenixSetup!AA6,DataSettings!EK$3:EU$16,7,FALSE))))</f>
        <v>0</v>
      </c>
      <c r="D290" s="260" t="s">
        <v>1064</v>
      </c>
      <c r="E290" s="91"/>
      <c r="F290" s="256" t="str">
        <f>IF(C278="","",B290&amp;C290&amp;D290)</f>
        <v xml:space="preserve">    &lt;DataPageFieldLabel&gt;0&lt;/DataPageFieldLabel&gt;</v>
      </c>
      <c r="H290" s="84"/>
    </row>
    <row r="291" spans="1:8" s="1" customFormat="1" ht="14" customHeight="1">
      <c r="A291" s="78"/>
      <c r="B291" s="260" t="s">
        <v>9</v>
      </c>
      <c r="C291" s="259"/>
      <c r="D291" s="260"/>
      <c r="E291" s="91"/>
      <c r="F291" s="256" t="str">
        <f>IF(C278="","",B291&amp;C291&amp;D291)</f>
        <v xml:space="preserve">  &lt;/DataPageField3&gt;</v>
      </c>
      <c r="H291" s="84"/>
    </row>
    <row r="292" spans="1:8" s="1" customFormat="1" ht="14" customHeight="1">
      <c r="A292" s="78"/>
      <c r="B292" s="260" t="s">
        <v>1062</v>
      </c>
      <c r="C292" s="259">
        <f>IF(fenixSetup!AA6="","",VLOOKUP(fenixSetup!AA6,DataSettings!EK$3:EU$16,10,FALSE))</f>
        <v>1</v>
      </c>
      <c r="D292" s="260" t="s">
        <v>1065</v>
      </c>
      <c r="E292" s="91"/>
      <c r="F292" s="256" t="str">
        <f>IF(C278="","",B292&amp;C292&amp;D292)</f>
        <v xml:space="preserve">  &lt;DataPageIdx&gt;1&lt;/DataPageIdx&gt;</v>
      </c>
      <c r="H292" s="84"/>
    </row>
    <row r="293" spans="1:8" s="1" customFormat="1" ht="14" customHeight="1">
      <c r="A293" s="78"/>
      <c r="B293" s="260" t="s">
        <v>1061</v>
      </c>
      <c r="C293" s="259">
        <f>IF(fenixSetup!AA6="","",VLOOKUP(fenixSetup!AA6,DataSettings!EK$3:EU$16,11,FALSE))</f>
        <v>255</v>
      </c>
      <c r="D293" s="260" t="s">
        <v>1066</v>
      </c>
      <c r="E293" s="91"/>
      <c r="F293" s="256" t="str">
        <f>IF(C278="","",B293&amp;C293&amp;D293)</f>
        <v xml:space="preserve">  &lt;DataPageCustomIdx&gt;255&lt;/DataPageCustomIdx&gt;</v>
      </c>
      <c r="H293" s="84"/>
    </row>
    <row r="294" spans="1:8" s="1" customFormat="1" ht="14" customHeight="1">
      <c r="A294" s="78"/>
      <c r="B294" s="260" t="s">
        <v>10</v>
      </c>
      <c r="C294" s="259"/>
      <c r="D294" s="260"/>
      <c r="E294" s="91"/>
      <c r="F294" s="256" t="str">
        <f>IF(C278="","",B294&amp;C294&amp;D294)</f>
        <v>&lt;/DataPage&gt;</v>
      </c>
      <c r="H294" s="84"/>
    </row>
    <row r="295" spans="1:8" s="1" customFormat="1" ht="14" customHeight="1">
      <c r="A295" s="78" t="s">
        <v>1081</v>
      </c>
      <c r="B295" s="260" t="s">
        <v>3</v>
      </c>
      <c r="C295" s="259"/>
      <c r="D295" s="260"/>
      <c r="E295" s="91"/>
      <c r="F295" s="256" t="str">
        <f>IF(C296="","",B295&amp;C295&amp;D295)</f>
        <v>&lt;DataPage&gt;</v>
      </c>
      <c r="H295" s="84"/>
    </row>
    <row r="296" spans="1:8" s="1" customFormat="1" ht="14" customHeight="1">
      <c r="A296" s="81"/>
      <c r="B296" s="260" t="s">
        <v>1058</v>
      </c>
      <c r="C296" s="259">
        <f>IF(fenixSetup!AA7="","",VLOOKUP(fenixSetup!AA7,DataSettings!EK$3:EU$16,2,FALSE))</f>
        <v>3</v>
      </c>
      <c r="D296" s="260" t="s">
        <v>1067</v>
      </c>
      <c r="E296" s="91"/>
      <c r="F296" s="256" t="str">
        <f>IF(C296="","",B296&amp;C296&amp;D296)</f>
        <v xml:space="preserve">  &lt;DataPageType&gt;3&lt;/DataPageType&gt;</v>
      </c>
      <c r="H296" s="84"/>
    </row>
    <row r="297" spans="1:8" s="1" customFormat="1" ht="14" customHeight="1">
      <c r="A297" s="78"/>
      <c r="B297" s="260" t="s">
        <v>1072</v>
      </c>
      <c r="C297" s="259">
        <f>IF(fenixSetup!AA7="","",VLOOKUP(fenixSetup!AA7,DataSettings!EK$3:EU$16,3,FALSE))</f>
        <v>1796</v>
      </c>
      <c r="D297" s="260" t="s">
        <v>1068</v>
      </c>
      <c r="E297" s="91"/>
      <c r="F297" s="256" t="str">
        <f>IF(C296="","",B297&amp;C297&amp;D297)</f>
        <v xml:space="preserve">  &lt;DataPageName&gt;1796&lt;/DataPageName&gt;</v>
      </c>
      <c r="H297" s="84"/>
    </row>
    <row r="298" spans="1:8" s="1" customFormat="1" ht="14" customHeight="1">
      <c r="A298" s="78"/>
      <c r="B298" s="260" t="s">
        <v>4</v>
      </c>
      <c r="C298" s="259"/>
      <c r="D298" s="260"/>
      <c r="E298" s="91"/>
      <c r="F298" s="256" t="str">
        <f>IF(C296="","",B298&amp;C298&amp;D298)</f>
        <v xml:space="preserve">  &lt;DataPageField1&gt;</v>
      </c>
      <c r="H298" s="84"/>
    </row>
    <row r="299" spans="1:8" s="1" customFormat="1" ht="14" customHeight="1">
      <c r="A299" s="78"/>
      <c r="B299" s="260" t="s">
        <v>1059</v>
      </c>
      <c r="C299" s="259">
        <f>IF(fenixSetup!AA7="","",IF(fenixSetup!AB7="",DataSettings!EN$17,IF(OR(C296=2,C296=1,C296=0),VLOOKUP(fenixSetup!AB7,DataSettings!EK$17:EU$112,4,FALSE),VLOOKUP(fenixSetup!AA7,DataSettings!EK$3:EU$16,4,FALSE))))</f>
        <v>255</v>
      </c>
      <c r="D299" s="260" t="s">
        <v>1063</v>
      </c>
      <c r="E299" s="91"/>
      <c r="F299" s="256" t="str">
        <f>IF(C296="","",B299&amp;C299&amp;D299)</f>
        <v xml:space="preserve">    &lt;DataPageField&gt;255&lt;/DataPageField&gt;</v>
      </c>
      <c r="H299" s="84"/>
    </row>
    <row r="300" spans="1:8" s="1" customFormat="1" ht="14" customHeight="1">
      <c r="A300" s="78"/>
      <c r="B300" s="260" t="s">
        <v>1060</v>
      </c>
      <c r="C300" s="259">
        <f>IF(fenixSetup!AA7="","",IF(fenixSetup!AB7="",DataSettings!EO$17,IF(OR(C296=2,C296=1,C296=0),VLOOKUP(fenixSetup!AB7,DataSettings!EK$17:EU$112,5,FALSE),VLOOKUP(fenixSetup!AA7,DataSettings!EK$3:EU$16,5,FALSE))))</f>
        <v>0</v>
      </c>
      <c r="D300" s="260" t="s">
        <v>1064</v>
      </c>
      <c r="E300" s="91"/>
      <c r="F300" s="256" t="str">
        <f>IF(C296="","",B300&amp;C300&amp;D300)</f>
        <v xml:space="preserve">    &lt;DataPageFieldLabel&gt;0&lt;/DataPageFieldLabel&gt;</v>
      </c>
      <c r="H300" s="84"/>
    </row>
    <row r="301" spans="1:8" s="1" customFormat="1" ht="14" customHeight="1">
      <c r="A301" s="78"/>
      <c r="B301" s="260" t="s">
        <v>5</v>
      </c>
      <c r="C301" s="259"/>
      <c r="D301" s="260"/>
      <c r="E301" s="91"/>
      <c r="F301" s="256" t="str">
        <f>IF(C296="","",B301&amp;C301&amp;D301)</f>
        <v xml:space="preserve">  &lt;/DataPageField1&gt;</v>
      </c>
      <c r="H301" s="84"/>
    </row>
    <row r="302" spans="1:8" s="1" customFormat="1" ht="14" customHeight="1">
      <c r="A302" s="78"/>
      <c r="B302" s="260" t="s">
        <v>6</v>
      </c>
      <c r="C302" s="259"/>
      <c r="D302" s="260"/>
      <c r="E302" s="91"/>
      <c r="F302" s="256" t="str">
        <f>IF(C296="","",B302&amp;C302&amp;D302)</f>
        <v xml:space="preserve">  &lt;DataPageField2&gt;</v>
      </c>
      <c r="H302" s="84"/>
    </row>
    <row r="303" spans="1:8" s="1" customFormat="1" ht="14" customHeight="1">
      <c r="A303" s="78"/>
      <c r="B303" s="260" t="s">
        <v>1059</v>
      </c>
      <c r="C303" s="259">
        <f>IF(fenixSetup!AA7="","",IF(fenixSetup!AD7="",DataSettings!EN$17,IF(OR(C296=2,C296=1),VLOOKUP(fenixSetup!AD7,DataSettings!EK$17:EU$112,8,FALSE),VLOOKUP(fenixSetup!AA7,DataSettings!EK$3:EU$16,8,FALSE))))</f>
        <v>255</v>
      </c>
      <c r="D303" s="260" t="s">
        <v>1063</v>
      </c>
      <c r="E303" s="91"/>
      <c r="F303" s="256" t="str">
        <f>IF(C296="","",B303&amp;C303&amp;D303)</f>
        <v xml:space="preserve">    &lt;DataPageField&gt;255&lt;/DataPageField&gt;</v>
      </c>
      <c r="H303" s="84"/>
    </row>
    <row r="304" spans="1:8" s="1" customFormat="1" ht="14" customHeight="1">
      <c r="A304" s="78"/>
      <c r="B304" s="260" t="s">
        <v>1060</v>
      </c>
      <c r="C304" s="259">
        <f>IF(fenixSetup!AA7="","",IF(fenixSetup!AD7="",DataSettings!EO$17,IF(OR(C296=2,C296=1),VLOOKUP(fenixSetup!AD7,DataSettings!EK$17:EU$112,9,FALSE),VLOOKUP(fenixSetup!AA7,DataSettings!EK$3:EU$16,9,FALSE))))</f>
        <v>0</v>
      </c>
      <c r="D304" s="260" t="s">
        <v>1064</v>
      </c>
      <c r="E304" s="91"/>
      <c r="F304" s="256" t="str">
        <f>IF(C296="","",B304&amp;C304&amp;D304)</f>
        <v xml:space="preserve">    &lt;DataPageFieldLabel&gt;0&lt;/DataPageFieldLabel&gt;</v>
      </c>
      <c r="H304" s="84"/>
    </row>
    <row r="305" spans="1:8" s="1" customFormat="1" ht="14" customHeight="1">
      <c r="A305" s="78"/>
      <c r="B305" s="260" t="s">
        <v>7</v>
      </c>
      <c r="C305" s="259"/>
      <c r="D305" s="260"/>
      <c r="E305" s="91"/>
      <c r="F305" s="256" t="str">
        <f>IF(C296="","",B305&amp;C305&amp;D305)</f>
        <v xml:space="preserve">  &lt;/DataPageField2&gt;</v>
      </c>
      <c r="H305" s="84"/>
    </row>
    <row r="306" spans="1:8" s="1" customFormat="1" ht="14" customHeight="1">
      <c r="A306" s="78"/>
      <c r="B306" s="260" t="s">
        <v>8</v>
      </c>
      <c r="C306" s="259"/>
      <c r="D306" s="260"/>
      <c r="E306" s="91"/>
      <c r="F306" s="256" t="str">
        <f>IF(C296="","",B306&amp;C306&amp;D306)</f>
        <v xml:space="preserve">  &lt;DataPageField3&gt;</v>
      </c>
      <c r="H306" s="84"/>
    </row>
    <row r="307" spans="1:8" s="1" customFormat="1" ht="14" customHeight="1">
      <c r="A307" s="78"/>
      <c r="B307" s="260" t="s">
        <v>1059</v>
      </c>
      <c r="C307" s="259">
        <f>IF(fenixSetup!AA7="","",IF(fenixSetup!AC7="",DataSettings!EN$17,IF(C296=2,VLOOKUP(fenixSetup!AC7,DataSettings!EK$17:EU$112,6,FALSE),VLOOKUP(fenixSetup!AA7,DataSettings!EK$3:EU$16,6,FALSE))))</f>
        <v>255</v>
      </c>
      <c r="D307" s="260" t="s">
        <v>1063</v>
      </c>
      <c r="E307" s="91"/>
      <c r="F307" s="256" t="str">
        <f>IF(C296="","",B307&amp;C307&amp;D307)</f>
        <v xml:space="preserve">    &lt;DataPageField&gt;255&lt;/DataPageField&gt;</v>
      </c>
      <c r="H307" s="84"/>
    </row>
    <row r="308" spans="1:8" s="1" customFormat="1" ht="14" customHeight="1">
      <c r="A308" s="78"/>
      <c r="B308" s="260" t="s">
        <v>1060</v>
      </c>
      <c r="C308" s="259">
        <f>IF(fenixSetup!AA7="","",IF(fenixSetup!AC7="",DataSettings!EO$17,IF(C296=2,VLOOKUP(fenixSetup!AC7,DataSettings!EK$17:EU$112,7,FALSE),VLOOKUP(fenixSetup!AA7,DataSettings!EK$3:EU$16,7,FALSE))))</f>
        <v>0</v>
      </c>
      <c r="D308" s="260" t="s">
        <v>1064</v>
      </c>
      <c r="E308" s="91"/>
      <c r="F308" s="256" t="str">
        <f>IF(C296="","",B308&amp;C308&amp;D308)</f>
        <v xml:space="preserve">    &lt;DataPageFieldLabel&gt;0&lt;/DataPageFieldLabel&gt;</v>
      </c>
      <c r="H308" s="84"/>
    </row>
    <row r="309" spans="1:8" s="1" customFormat="1" ht="14" customHeight="1">
      <c r="A309" s="78"/>
      <c r="B309" s="260" t="s">
        <v>9</v>
      </c>
      <c r="C309" s="259"/>
      <c r="D309" s="260"/>
      <c r="E309" s="91"/>
      <c r="F309" s="256" t="str">
        <f>IF(C296="","",B309&amp;C309&amp;D309)</f>
        <v xml:space="preserve">  &lt;/DataPageField3&gt;</v>
      </c>
      <c r="H309" s="84"/>
    </row>
    <row r="310" spans="1:8" s="1" customFormat="1" ht="14" customHeight="1">
      <c r="A310" s="78"/>
      <c r="B310" s="260" t="s">
        <v>1062</v>
      </c>
      <c r="C310" s="259">
        <f>IF(fenixSetup!AA7="","",VLOOKUP(fenixSetup!AA7,DataSettings!EK$3:EU$16,10,FALSE))</f>
        <v>3</v>
      </c>
      <c r="D310" s="260" t="s">
        <v>1065</v>
      </c>
      <c r="E310" s="91"/>
      <c r="F310" s="256" t="str">
        <f>IF(C296="","",B310&amp;C310&amp;D310)</f>
        <v xml:space="preserve">  &lt;DataPageIdx&gt;3&lt;/DataPageIdx&gt;</v>
      </c>
      <c r="H310" s="84"/>
    </row>
    <row r="311" spans="1:8" s="1" customFormat="1" ht="14" customHeight="1">
      <c r="A311" s="78"/>
      <c r="B311" s="260" t="s">
        <v>1061</v>
      </c>
      <c r="C311" s="259">
        <f>IF(fenixSetup!AA7="","",VLOOKUP(fenixSetup!AA7,DataSettings!EK$3:EU$16,11,FALSE))</f>
        <v>255</v>
      </c>
      <c r="D311" s="260" t="s">
        <v>1066</v>
      </c>
      <c r="E311" s="91"/>
      <c r="F311" s="256" t="str">
        <f>IF(C296="","",B311&amp;C311&amp;D311)</f>
        <v xml:space="preserve">  &lt;DataPageCustomIdx&gt;255&lt;/DataPageCustomIdx&gt;</v>
      </c>
      <c r="H311" s="84"/>
    </row>
    <row r="312" spans="1:8" s="1" customFormat="1" ht="14" customHeight="1">
      <c r="A312" s="78"/>
      <c r="B312" s="260" t="s">
        <v>10</v>
      </c>
      <c r="C312" s="259"/>
      <c r="D312" s="260"/>
      <c r="E312" s="91"/>
      <c r="F312" s="256" t="str">
        <f>IF(C296="","",B312&amp;C312&amp;D312)</f>
        <v>&lt;/DataPage&gt;</v>
      </c>
      <c r="H312" s="84"/>
    </row>
    <row r="313" spans="1:8" s="1" customFormat="1" ht="14" customHeight="1">
      <c r="A313" s="78" t="s">
        <v>1080</v>
      </c>
      <c r="B313" s="260" t="s">
        <v>3</v>
      </c>
      <c r="C313" s="259"/>
      <c r="D313" s="260"/>
      <c r="E313" s="91"/>
      <c r="F313" s="256" t="str">
        <f>IF(C314="","",B313&amp;C313&amp;D313)</f>
        <v>&lt;DataPage&gt;</v>
      </c>
      <c r="H313" s="84"/>
    </row>
    <row r="314" spans="1:8" s="1" customFormat="1" ht="14" customHeight="1">
      <c r="A314" s="81"/>
      <c r="B314" s="260" t="s">
        <v>1058</v>
      </c>
      <c r="C314" s="259">
        <f>IF(fenixSetup!AA8="","",VLOOKUP(fenixSetup!AA8,DataSettings!EK$3:EU$16,2,FALSE))</f>
        <v>3</v>
      </c>
      <c r="D314" s="260" t="s">
        <v>1067</v>
      </c>
      <c r="E314" s="91"/>
      <c r="F314" s="256" t="str">
        <f>IF(C314="","",B314&amp;C314&amp;D314)</f>
        <v xml:space="preserve">  &lt;DataPageType&gt;3&lt;/DataPageType&gt;</v>
      </c>
      <c r="H314" s="84"/>
    </row>
    <row r="315" spans="1:8" s="1" customFormat="1" ht="14" customHeight="1">
      <c r="A315" s="78"/>
      <c r="B315" s="260" t="s">
        <v>1072</v>
      </c>
      <c r="C315" s="259">
        <f>IF(fenixSetup!AA8="","",VLOOKUP(fenixSetup!AA8,DataSettings!EK$3:EU$16,3,FALSE))</f>
        <v>1796</v>
      </c>
      <c r="D315" s="260" t="s">
        <v>1068</v>
      </c>
      <c r="E315" s="91"/>
      <c r="F315" s="256" t="str">
        <f>IF(C314="","",B315&amp;C315&amp;D315)</f>
        <v xml:space="preserve">  &lt;DataPageName&gt;1796&lt;/DataPageName&gt;</v>
      </c>
      <c r="H315" s="84"/>
    </row>
    <row r="316" spans="1:8" s="1" customFormat="1" ht="14" customHeight="1">
      <c r="A316" s="78"/>
      <c r="B316" s="260" t="s">
        <v>4</v>
      </c>
      <c r="C316" s="259"/>
      <c r="D316" s="260"/>
      <c r="E316" s="91"/>
      <c r="F316" s="256" t="str">
        <f>IF(C314="","",B316&amp;C316&amp;D316)</f>
        <v xml:space="preserve">  &lt;DataPageField1&gt;</v>
      </c>
      <c r="H316" s="84"/>
    </row>
    <row r="317" spans="1:8" s="1" customFormat="1" ht="14" customHeight="1">
      <c r="A317" s="78"/>
      <c r="B317" s="260" t="s">
        <v>1059</v>
      </c>
      <c r="C317" s="259">
        <f>IF(fenixSetup!AA8="","",IF(fenixSetup!AB8="",DataSettings!EN$17,IF(OR(C314=2,C314=1,C314=0),VLOOKUP(fenixSetup!AB8,DataSettings!EK$17:EU$112,4,FALSE),VLOOKUP(fenixSetup!AA8,DataSettings!EK$3:EU$16,4,FALSE))))</f>
        <v>255</v>
      </c>
      <c r="D317" s="260" t="s">
        <v>1063</v>
      </c>
      <c r="E317" s="91"/>
      <c r="F317" s="256" t="str">
        <f>IF(C314="","",B317&amp;C317&amp;D317)</f>
        <v xml:space="preserve">    &lt;DataPageField&gt;255&lt;/DataPageField&gt;</v>
      </c>
      <c r="H317" s="84"/>
    </row>
    <row r="318" spans="1:8" s="1" customFormat="1" ht="14" customHeight="1">
      <c r="A318" s="78"/>
      <c r="B318" s="260" t="s">
        <v>1060</v>
      </c>
      <c r="C318" s="259">
        <f>IF(fenixSetup!AA8="","",IF(fenixSetup!AB8="",DataSettings!EO$17,IF(OR(C314=2,C314=1,C314=0),VLOOKUP(fenixSetup!AB8,DataSettings!EK$17:EU$112,5,FALSE),VLOOKUP(fenixSetup!AA8,DataSettings!EK$3:EU$16,5,FALSE))))</f>
        <v>0</v>
      </c>
      <c r="D318" s="260" t="s">
        <v>1064</v>
      </c>
      <c r="E318" s="91"/>
      <c r="F318" s="256" t="str">
        <f>IF(C314="","",B318&amp;C318&amp;D318)</f>
        <v xml:space="preserve">    &lt;DataPageFieldLabel&gt;0&lt;/DataPageFieldLabel&gt;</v>
      </c>
      <c r="H318" s="84"/>
    </row>
    <row r="319" spans="1:8" s="1" customFormat="1" ht="14" customHeight="1">
      <c r="A319" s="78"/>
      <c r="B319" s="260" t="s">
        <v>5</v>
      </c>
      <c r="C319" s="259"/>
      <c r="D319" s="260"/>
      <c r="E319" s="91"/>
      <c r="F319" s="256" t="str">
        <f>IF(C314="","",B319&amp;C319&amp;D319)</f>
        <v xml:space="preserve">  &lt;/DataPageField1&gt;</v>
      </c>
      <c r="H319" s="84"/>
    </row>
    <row r="320" spans="1:8" s="1" customFormat="1" ht="14" customHeight="1">
      <c r="A320" s="78"/>
      <c r="B320" s="260" t="s">
        <v>6</v>
      </c>
      <c r="C320" s="259"/>
      <c r="D320" s="260"/>
      <c r="E320" s="91"/>
      <c r="F320" s="256" t="str">
        <f>IF(C314="","",B320&amp;C320&amp;D320)</f>
        <v xml:space="preserve">  &lt;DataPageField2&gt;</v>
      </c>
      <c r="H320" s="84"/>
    </row>
    <row r="321" spans="1:8" s="1" customFormat="1" ht="14" customHeight="1">
      <c r="A321" s="78"/>
      <c r="B321" s="260" t="s">
        <v>1059</v>
      </c>
      <c r="C321" s="259">
        <f>IF(fenixSetup!AA8="","",IF(fenixSetup!AD8="",DataSettings!EN$17,IF(OR(C314=2,C314=1),VLOOKUP(fenixSetup!AD8,DataSettings!EK$17:EU$112,8,FALSE),VLOOKUP(fenixSetup!AA8,DataSettings!EK$3:EU$16,8,FALSE))))</f>
        <v>255</v>
      </c>
      <c r="D321" s="260" t="s">
        <v>1063</v>
      </c>
      <c r="E321" s="91"/>
      <c r="F321" s="256" t="str">
        <f>IF(C314="","",B321&amp;C321&amp;D321)</f>
        <v xml:space="preserve">    &lt;DataPageField&gt;255&lt;/DataPageField&gt;</v>
      </c>
      <c r="H321" s="84"/>
    </row>
    <row r="322" spans="1:8" s="1" customFormat="1" ht="14" customHeight="1">
      <c r="A322" s="78"/>
      <c r="B322" s="260" t="s">
        <v>1060</v>
      </c>
      <c r="C322" s="259">
        <f>IF(fenixSetup!AA8="","",IF(fenixSetup!AD8="",DataSettings!EO$17,IF(OR(C314=2,C314=1),VLOOKUP(fenixSetup!AD8,DataSettings!EK$17:EU$112,9,FALSE),VLOOKUP(fenixSetup!AA8,DataSettings!EK$3:EU$16,9,FALSE))))</f>
        <v>0</v>
      </c>
      <c r="D322" s="260" t="s">
        <v>1064</v>
      </c>
      <c r="E322" s="91"/>
      <c r="F322" s="256" t="str">
        <f>IF(C314="","",B322&amp;C322&amp;D322)</f>
        <v xml:space="preserve">    &lt;DataPageFieldLabel&gt;0&lt;/DataPageFieldLabel&gt;</v>
      </c>
      <c r="H322" s="84"/>
    </row>
    <row r="323" spans="1:8" s="1" customFormat="1" ht="14" customHeight="1">
      <c r="A323" s="78"/>
      <c r="B323" s="260" t="s">
        <v>7</v>
      </c>
      <c r="C323" s="259"/>
      <c r="D323" s="260"/>
      <c r="E323" s="91"/>
      <c r="F323" s="256" t="str">
        <f>IF(C314="","",B323&amp;C323&amp;D323)</f>
        <v xml:space="preserve">  &lt;/DataPageField2&gt;</v>
      </c>
      <c r="H323" s="84"/>
    </row>
    <row r="324" spans="1:8" s="1" customFormat="1" ht="14" customHeight="1">
      <c r="A324" s="78"/>
      <c r="B324" s="260" t="s">
        <v>8</v>
      </c>
      <c r="C324" s="259"/>
      <c r="D324" s="260"/>
      <c r="E324" s="91"/>
      <c r="F324" s="256" t="str">
        <f>IF(C314="","",B324&amp;C324&amp;D324)</f>
        <v xml:space="preserve">  &lt;DataPageField3&gt;</v>
      </c>
      <c r="H324" s="84"/>
    </row>
    <row r="325" spans="1:8" s="1" customFormat="1" ht="14" customHeight="1">
      <c r="A325" s="78"/>
      <c r="B325" s="260" t="s">
        <v>1059</v>
      </c>
      <c r="C325" s="259">
        <f>IF(fenixSetup!AA8="","",IF(fenixSetup!AC8="",DataSettings!EN$17,IF(C314=2,VLOOKUP(fenixSetup!AC8,DataSettings!EK$17:EU$112,6,FALSE),VLOOKUP(fenixSetup!AA8,DataSettings!EK$3:EU$16,6,FALSE))))</f>
        <v>255</v>
      </c>
      <c r="D325" s="260" t="s">
        <v>1063</v>
      </c>
      <c r="E325" s="91"/>
      <c r="F325" s="256" t="str">
        <f>IF(C314="","",B325&amp;C325&amp;D325)</f>
        <v xml:space="preserve">    &lt;DataPageField&gt;255&lt;/DataPageField&gt;</v>
      </c>
      <c r="H325" s="84"/>
    </row>
    <row r="326" spans="1:8" s="1" customFormat="1" ht="14" customHeight="1">
      <c r="A326" s="78"/>
      <c r="B326" s="260" t="s">
        <v>1060</v>
      </c>
      <c r="C326" s="259">
        <f>IF(fenixSetup!AA8="","",IF(fenixSetup!AC8="",DataSettings!EO$17,IF(C314=2,VLOOKUP(fenixSetup!AC8,DataSettings!EK$17:EU$112,7,FALSE),VLOOKUP(fenixSetup!AA8,DataSettings!EK$3:EU$16,7,FALSE))))</f>
        <v>0</v>
      </c>
      <c r="D326" s="260" t="s">
        <v>1064</v>
      </c>
      <c r="E326" s="91"/>
      <c r="F326" s="256" t="str">
        <f>IF(C314="","",B326&amp;C326&amp;D326)</f>
        <v xml:space="preserve">    &lt;DataPageFieldLabel&gt;0&lt;/DataPageFieldLabel&gt;</v>
      </c>
      <c r="H326" s="84"/>
    </row>
    <row r="327" spans="1:8" s="1" customFormat="1" ht="14" customHeight="1">
      <c r="A327" s="78"/>
      <c r="B327" s="260" t="s">
        <v>9</v>
      </c>
      <c r="C327" s="259"/>
      <c r="D327" s="260"/>
      <c r="E327" s="91"/>
      <c r="F327" s="256" t="str">
        <f>IF(C314="","",B327&amp;C327&amp;D327)</f>
        <v xml:space="preserve">  &lt;/DataPageField3&gt;</v>
      </c>
      <c r="H327" s="84"/>
    </row>
    <row r="328" spans="1:8" s="1" customFormat="1" ht="14" customHeight="1">
      <c r="A328" s="78"/>
      <c r="B328" s="260" t="s">
        <v>1062</v>
      </c>
      <c r="C328" s="259">
        <f>IF(fenixSetup!AA8="","",VLOOKUP(fenixSetup!AA8,DataSettings!EK$3:EU$16,10,FALSE))</f>
        <v>8</v>
      </c>
      <c r="D328" s="260" t="s">
        <v>1065</v>
      </c>
      <c r="E328" s="91"/>
      <c r="F328" s="256" t="str">
        <f>IF(C314="","",B328&amp;C328&amp;D328)</f>
        <v xml:space="preserve">  &lt;DataPageIdx&gt;8&lt;/DataPageIdx&gt;</v>
      </c>
      <c r="H328" s="84"/>
    </row>
    <row r="329" spans="1:8" s="1" customFormat="1" ht="14" customHeight="1">
      <c r="A329" s="78"/>
      <c r="B329" s="260" t="s">
        <v>1061</v>
      </c>
      <c r="C329" s="259">
        <f>IF(fenixSetup!AA8="","",VLOOKUP(fenixSetup!AA8,DataSettings!EK$3:EU$16,11,FALSE))</f>
        <v>255</v>
      </c>
      <c r="D329" s="260" t="s">
        <v>1066</v>
      </c>
      <c r="E329" s="91"/>
      <c r="F329" s="256" t="str">
        <f>IF(C314="","",B329&amp;C329&amp;D329)</f>
        <v xml:space="preserve">  &lt;DataPageCustomIdx&gt;255&lt;/DataPageCustomIdx&gt;</v>
      </c>
      <c r="H329" s="84"/>
    </row>
    <row r="330" spans="1:8" s="1" customFormat="1" ht="14" customHeight="1">
      <c r="A330" s="78"/>
      <c r="B330" s="260" t="s">
        <v>10</v>
      </c>
      <c r="C330" s="259"/>
      <c r="D330" s="260"/>
      <c r="E330" s="91"/>
      <c r="F330" s="256" t="str">
        <f>IF(C314="","",B330&amp;C330&amp;D330)</f>
        <v>&lt;/DataPage&gt;</v>
      </c>
      <c r="H330" s="84"/>
    </row>
    <row r="331" spans="1:8" s="1" customFormat="1" ht="14" customHeight="1">
      <c r="A331" s="78" t="s">
        <v>1079</v>
      </c>
      <c r="B331" s="260" t="s">
        <v>3</v>
      </c>
      <c r="C331" s="259"/>
      <c r="D331" s="260"/>
      <c r="E331" s="91"/>
      <c r="F331" s="256" t="str">
        <f>IF(C332="","",B331&amp;C331&amp;D331)</f>
        <v>&lt;DataPage&gt;</v>
      </c>
      <c r="H331" s="84"/>
    </row>
    <row r="332" spans="1:8" s="1" customFormat="1" ht="14" customHeight="1">
      <c r="A332" s="81"/>
      <c r="B332" s="260" t="s">
        <v>1058</v>
      </c>
      <c r="C332" s="259">
        <f>IF(fenixSetup!AA9="","",VLOOKUP(fenixSetup!AA9,DataSettings!EK$3:EU$16,2,FALSE))</f>
        <v>0</v>
      </c>
      <c r="D332" s="260" t="s">
        <v>1067</v>
      </c>
      <c r="E332" s="91"/>
      <c r="F332" s="256" t="str">
        <f>IF(C332="","",B332&amp;C332&amp;D332)</f>
        <v xml:space="preserve">  &lt;DataPageType&gt;0&lt;/DataPageType&gt;</v>
      </c>
      <c r="H332" s="84"/>
    </row>
    <row r="333" spans="1:8" s="1" customFormat="1" ht="14" customHeight="1">
      <c r="A333" s="78"/>
      <c r="B333" s="260" t="s">
        <v>1072</v>
      </c>
      <c r="C333" s="259">
        <f>IF(fenixSetup!AA9="","",VLOOKUP(fenixSetup!AA9,DataSettings!EK$3:EU$16,3,FALSE))</f>
        <v>2</v>
      </c>
      <c r="D333" s="260" t="s">
        <v>1068</v>
      </c>
      <c r="E333" s="91"/>
      <c r="F333" s="256" t="str">
        <f>IF(C332="","",B333&amp;C333&amp;D333)</f>
        <v xml:space="preserve">  &lt;DataPageName&gt;2&lt;/DataPageName&gt;</v>
      </c>
      <c r="H333" s="84"/>
    </row>
    <row r="334" spans="1:8" s="1" customFormat="1" ht="14" customHeight="1">
      <c r="A334" s="78"/>
      <c r="B334" s="260" t="s">
        <v>4</v>
      </c>
      <c r="C334" s="259"/>
      <c r="D334" s="260"/>
      <c r="E334" s="91"/>
      <c r="F334" s="256" t="str">
        <f>IF(C332="","",B334&amp;C334&amp;D334)</f>
        <v xml:space="preserve">  &lt;DataPageField1&gt;</v>
      </c>
      <c r="H334" s="84"/>
    </row>
    <row r="335" spans="1:8" s="1" customFormat="1" ht="14" customHeight="1">
      <c r="A335" s="78"/>
      <c r="B335" s="260" t="s">
        <v>1059</v>
      </c>
      <c r="C335" s="259">
        <f>IF(fenixSetup!AA9="","",IF(fenixSetup!AB9="",DataSettings!EN$17,IF(OR(C332=2,C332=1,C332=0),VLOOKUP(fenixSetup!AB9,DataSettings!EK$17:EU$112,4,FALSE),VLOOKUP(fenixSetup!AA9,DataSettings!EK$3:EU$16,4,FALSE))))</f>
        <v>51</v>
      </c>
      <c r="D335" s="260" t="s">
        <v>1063</v>
      </c>
      <c r="E335" s="91"/>
      <c r="F335" s="256" t="str">
        <f>IF(C332="","",B335&amp;C335&amp;D335)</f>
        <v xml:space="preserve">    &lt;DataPageField&gt;51&lt;/DataPageField&gt;</v>
      </c>
      <c r="H335" s="84"/>
    </row>
    <row r="336" spans="1:8" s="1" customFormat="1" ht="14" customHeight="1">
      <c r="A336" s="78"/>
      <c r="B336" s="260" t="s">
        <v>1060</v>
      </c>
      <c r="C336" s="259">
        <f>IF(fenixSetup!AA9="","",IF(fenixSetup!AB9="",DataSettings!EO$17,IF(OR(C332=2,C332=1,C332=0),VLOOKUP(fenixSetup!AB9,DataSettings!EK$17:EU$112,5,FALSE),VLOOKUP(fenixSetup!AA9,DataSettings!EK$3:EU$16,5,FALSE))))</f>
        <v>1</v>
      </c>
      <c r="D336" s="260" t="s">
        <v>1064</v>
      </c>
      <c r="E336" s="91"/>
      <c r="F336" s="256" t="str">
        <f>IF(C332="","",B336&amp;C336&amp;D336)</f>
        <v xml:space="preserve">    &lt;DataPageFieldLabel&gt;1&lt;/DataPageFieldLabel&gt;</v>
      </c>
      <c r="H336" s="84"/>
    </row>
    <row r="337" spans="1:8" s="1" customFormat="1" ht="14" customHeight="1">
      <c r="A337" s="78"/>
      <c r="B337" s="260" t="s">
        <v>5</v>
      </c>
      <c r="C337" s="259"/>
      <c r="D337" s="260"/>
      <c r="E337" s="91"/>
      <c r="F337" s="256" t="str">
        <f>IF(C332="","",B337&amp;C337&amp;D337)</f>
        <v xml:space="preserve">  &lt;/DataPageField1&gt;</v>
      </c>
      <c r="H337" s="84"/>
    </row>
    <row r="338" spans="1:8" s="1" customFormat="1" ht="14" customHeight="1">
      <c r="A338" s="78"/>
      <c r="B338" s="260" t="s">
        <v>6</v>
      </c>
      <c r="C338" s="259"/>
      <c r="D338" s="260"/>
      <c r="E338" s="91"/>
      <c r="F338" s="256" t="str">
        <f>IF(C332="","",B338&amp;C338&amp;D338)</f>
        <v xml:space="preserve">  &lt;DataPageField2&gt;</v>
      </c>
      <c r="H338" s="84"/>
    </row>
    <row r="339" spans="1:8" s="1" customFormat="1" ht="14" customHeight="1">
      <c r="A339" s="78"/>
      <c r="B339" s="260" t="s">
        <v>1059</v>
      </c>
      <c r="C339" s="259">
        <f>IF(fenixSetup!AA9="","",IF(fenixSetup!AD9="",DataSettings!EN$17,IF(OR(C332=2,C332=1),VLOOKUP(fenixSetup!AD9,DataSettings!EK$17:EU$112,8,FALSE),VLOOKUP(fenixSetup!AA9,DataSettings!EK$3:EU$16,8,FALSE))))</f>
        <v>83</v>
      </c>
      <c r="D339" s="260" t="s">
        <v>1063</v>
      </c>
      <c r="E339" s="91"/>
      <c r="F339" s="256" t="str">
        <f>IF(C332="","",B339&amp;C339&amp;D339)</f>
        <v xml:space="preserve">    &lt;DataPageField&gt;83&lt;/DataPageField&gt;</v>
      </c>
      <c r="H339" s="84"/>
    </row>
    <row r="340" spans="1:8" s="1" customFormat="1" ht="14" customHeight="1">
      <c r="A340" s="78"/>
      <c r="B340" s="260" t="s">
        <v>1060</v>
      </c>
      <c r="C340" s="259">
        <f>IF(fenixSetup!AA9="","",IF(fenixSetup!AD9="",DataSettings!EO$17,IF(OR(C332=2,C332=1),VLOOKUP(fenixSetup!AD9,DataSettings!EK$17:EU$112,9,FALSE),VLOOKUP(fenixSetup!AA9,DataSettings!EK$3:EU$16,9,FALSE))))</f>
        <v>0</v>
      </c>
      <c r="D340" s="260" t="s">
        <v>1064</v>
      </c>
      <c r="E340" s="91"/>
      <c r="F340" s="256" t="str">
        <f>IF(C332="","",B340&amp;C340&amp;D340)</f>
        <v xml:space="preserve">    &lt;DataPageFieldLabel&gt;0&lt;/DataPageFieldLabel&gt;</v>
      </c>
      <c r="H340" s="84"/>
    </row>
    <row r="341" spans="1:8" s="1" customFormat="1" ht="14" customHeight="1">
      <c r="A341" s="78"/>
      <c r="B341" s="260" t="s">
        <v>7</v>
      </c>
      <c r="C341" s="259"/>
      <c r="D341" s="260"/>
      <c r="E341" s="91"/>
      <c r="F341" s="256" t="str">
        <f>IF(C332="","",B341&amp;C341&amp;D341)</f>
        <v xml:space="preserve">  &lt;/DataPageField2&gt;</v>
      </c>
      <c r="H341" s="84"/>
    </row>
    <row r="342" spans="1:8" s="1" customFormat="1" ht="14" customHeight="1">
      <c r="A342" s="78"/>
      <c r="B342" s="260" t="s">
        <v>8</v>
      </c>
      <c r="C342" s="259"/>
      <c r="D342" s="260"/>
      <c r="E342" s="91"/>
      <c r="F342" s="256" t="str">
        <f>IF(C332="","",B342&amp;C342&amp;D342)</f>
        <v xml:space="preserve">  &lt;DataPageField3&gt;</v>
      </c>
      <c r="H342" s="84"/>
    </row>
    <row r="343" spans="1:8" s="1" customFormat="1" ht="14" customHeight="1">
      <c r="A343" s="78"/>
      <c r="B343" s="260" t="s">
        <v>1059</v>
      </c>
      <c r="C343" s="259">
        <f>IF(fenixSetup!AA9="","",IF(fenixSetup!AC9="",DataSettings!EN$17,IF(C332=2,VLOOKUP(fenixSetup!AC9,DataSettings!EK$17:EU$112,6,FALSE),VLOOKUP(fenixSetup!AA9,DataSettings!EK$3:EU$16,6,FALSE))))</f>
        <v>83</v>
      </c>
      <c r="D343" s="260" t="s">
        <v>1063</v>
      </c>
      <c r="E343" s="91"/>
      <c r="F343" s="256" t="str">
        <f>IF(C332="","",B343&amp;C343&amp;D343)</f>
        <v xml:space="preserve">    &lt;DataPageField&gt;83&lt;/DataPageField&gt;</v>
      </c>
      <c r="H343" s="84"/>
    </row>
    <row r="344" spans="1:8" s="1" customFormat="1" ht="14" customHeight="1">
      <c r="A344" s="78"/>
      <c r="B344" s="260" t="s">
        <v>1060</v>
      </c>
      <c r="C344" s="259">
        <f>IF(fenixSetup!AA9="","",IF(fenixSetup!AC9="",DataSettings!EO$17,IF(C332=2,VLOOKUP(fenixSetup!AC9,DataSettings!EK$17:EU$112,7,FALSE),VLOOKUP(fenixSetup!AA9,DataSettings!EK$3:EU$16,7,FALSE))))</f>
        <v>0</v>
      </c>
      <c r="D344" s="260" t="s">
        <v>1064</v>
      </c>
      <c r="E344" s="91"/>
      <c r="F344" s="256" t="str">
        <f>IF(C332="","",B344&amp;C344&amp;D344)</f>
        <v xml:space="preserve">    &lt;DataPageFieldLabel&gt;0&lt;/DataPageFieldLabel&gt;</v>
      </c>
      <c r="H344" s="84"/>
    </row>
    <row r="345" spans="1:8" s="1" customFormat="1" ht="14" customHeight="1">
      <c r="A345" s="78"/>
      <c r="B345" s="260" t="s">
        <v>9</v>
      </c>
      <c r="C345" s="259"/>
      <c r="D345" s="260"/>
      <c r="E345" s="91"/>
      <c r="F345" s="256" t="str">
        <f>IF(C332="","",B345&amp;C345&amp;D345)</f>
        <v xml:space="preserve">  &lt;/DataPageField3&gt;</v>
      </c>
      <c r="H345" s="84"/>
    </row>
    <row r="346" spans="1:8" s="1" customFormat="1" ht="14" customHeight="1">
      <c r="A346" s="78"/>
      <c r="B346" s="260" t="s">
        <v>1062</v>
      </c>
      <c r="C346" s="259">
        <f>IF(fenixSetup!AA9="","",VLOOKUP(fenixSetup!AA9,DataSettings!EK$3:EU$16,10,FALSE))</f>
        <v>9</v>
      </c>
      <c r="D346" s="260" t="s">
        <v>1065</v>
      </c>
      <c r="E346" s="91"/>
      <c r="F346" s="256" t="str">
        <f>IF(C332="","",B346&amp;C346&amp;D346)</f>
        <v xml:space="preserve">  &lt;DataPageIdx&gt;9&lt;/DataPageIdx&gt;</v>
      </c>
      <c r="H346" s="84"/>
    </row>
    <row r="347" spans="1:8" s="1" customFormat="1" ht="14" customHeight="1">
      <c r="A347" s="78"/>
      <c r="B347" s="260" t="s">
        <v>1061</v>
      </c>
      <c r="C347" s="259">
        <f>IF(fenixSetup!AA9="","",VLOOKUP(fenixSetup!AA9,DataSettings!EK$3:EU$16,11,FALSE))</f>
        <v>255</v>
      </c>
      <c r="D347" s="260" t="s">
        <v>1066</v>
      </c>
      <c r="E347" s="91"/>
      <c r="F347" s="256" t="str">
        <f>IF(C332="","",B347&amp;C347&amp;D347)</f>
        <v xml:space="preserve">  &lt;DataPageCustomIdx&gt;255&lt;/DataPageCustomIdx&gt;</v>
      </c>
      <c r="H347" s="84"/>
    </row>
    <row r="348" spans="1:8" s="1" customFormat="1" ht="14" customHeight="1">
      <c r="A348" s="78"/>
      <c r="B348" s="260" t="s">
        <v>10</v>
      </c>
      <c r="C348" s="259"/>
      <c r="D348" s="260"/>
      <c r="E348" s="91"/>
      <c r="F348" s="256" t="str">
        <f>IF(C332="","",B348&amp;C348&amp;D348)</f>
        <v>&lt;/DataPage&gt;</v>
      </c>
      <c r="H348" s="84"/>
    </row>
    <row r="349" spans="1:8" s="1" customFormat="1" ht="14" customHeight="1">
      <c r="A349" s="78" t="s">
        <v>1078</v>
      </c>
      <c r="B349" s="260" t="s">
        <v>3</v>
      </c>
      <c r="C349" s="259"/>
      <c r="D349" s="260"/>
      <c r="E349" s="91"/>
      <c r="F349" s="256" t="str">
        <f>IF(C350="","",B349&amp;C349&amp;D349)</f>
        <v>&lt;DataPage&gt;</v>
      </c>
      <c r="H349" s="84"/>
    </row>
    <row r="350" spans="1:8" s="1" customFormat="1" ht="14" customHeight="1">
      <c r="A350" s="81"/>
      <c r="B350" s="260" t="s">
        <v>1058</v>
      </c>
      <c r="C350" s="259">
        <f>IF(fenixSetup!AA10="","",VLOOKUP(fenixSetup!AA10,DataSettings!EK$3:EU$16,2,FALSE))</f>
        <v>2</v>
      </c>
      <c r="D350" s="260" t="s">
        <v>1067</v>
      </c>
      <c r="E350" s="91"/>
      <c r="F350" s="256" t="str">
        <f>IF(C350="","",B350&amp;C350&amp;D350)</f>
        <v xml:space="preserve">  &lt;DataPageType&gt;2&lt;/DataPageType&gt;</v>
      </c>
      <c r="H350" s="84"/>
    </row>
    <row r="351" spans="1:8" s="1" customFormat="1" ht="14" customHeight="1">
      <c r="A351" s="78"/>
      <c r="B351" s="260" t="s">
        <v>1072</v>
      </c>
      <c r="C351" s="259">
        <f>IF(fenixSetup!AA10="","",VLOOKUP(fenixSetup!AA10,DataSettings!EK$3:EU$16,3,FALSE))</f>
        <v>4</v>
      </c>
      <c r="D351" s="260" t="s">
        <v>1068</v>
      </c>
      <c r="E351" s="91"/>
      <c r="F351" s="256" t="str">
        <f>IF(C350="","",B351&amp;C351&amp;D351)</f>
        <v xml:space="preserve">  &lt;DataPageName&gt;4&lt;/DataPageName&gt;</v>
      </c>
      <c r="H351" s="84"/>
    </row>
    <row r="352" spans="1:8" s="1" customFormat="1" ht="14" customHeight="1">
      <c r="A352" s="78"/>
      <c r="B352" s="260" t="s">
        <v>4</v>
      </c>
      <c r="C352" s="259"/>
      <c r="D352" s="260"/>
      <c r="E352" s="91"/>
      <c r="F352" s="256" t="str">
        <f>IF(C350="","",B352&amp;C352&amp;D352)</f>
        <v xml:space="preserve">  &lt;DataPageField1&gt;</v>
      </c>
      <c r="H352" s="84"/>
    </row>
    <row r="353" spans="1:8" s="1" customFormat="1" ht="14" customHeight="1">
      <c r="A353" s="78"/>
      <c r="B353" s="260" t="s">
        <v>1059</v>
      </c>
      <c r="C353" s="259">
        <f>IF(fenixSetup!AA10="","",IF(fenixSetup!AB10="",DataSettings!EN$17,IF(OR(C350=2,C350=1,C350=0),VLOOKUP(fenixSetup!AB10,DataSettings!EK$17:EU$112,4,FALSE),VLOOKUP(fenixSetup!AA10,DataSettings!EK$3:EU$16,4,FALSE))))</f>
        <v>47</v>
      </c>
      <c r="D353" s="260" t="s">
        <v>1063</v>
      </c>
      <c r="E353" s="91"/>
      <c r="F353" s="256" t="str">
        <f>IF(C350="","",B353&amp;C353&amp;D353)</f>
        <v xml:space="preserve">    &lt;DataPageField&gt;47&lt;/DataPageField&gt;</v>
      </c>
      <c r="H353" s="84"/>
    </row>
    <row r="354" spans="1:8" s="1" customFormat="1" ht="14" customHeight="1">
      <c r="A354" s="78"/>
      <c r="B354" s="260" t="s">
        <v>1060</v>
      </c>
      <c r="C354" s="259">
        <f>IF(fenixSetup!AA10="","",IF(fenixSetup!AB10="",DataSettings!EO$17,IF(OR(C350=2,C350=1,C350=0),VLOOKUP(fenixSetup!AB10,DataSettings!EK$17:EU$112,5,FALSE),VLOOKUP(fenixSetup!AA10,DataSettings!EK$3:EU$16,5,FALSE))))</f>
        <v>1</v>
      </c>
      <c r="D354" s="260" t="s">
        <v>1064</v>
      </c>
      <c r="E354" s="91"/>
      <c r="F354" s="256" t="str">
        <f>IF(C350="","",B354&amp;C354&amp;D354)</f>
        <v xml:space="preserve">    &lt;DataPageFieldLabel&gt;1&lt;/DataPageFieldLabel&gt;</v>
      </c>
      <c r="H354" s="84"/>
    </row>
    <row r="355" spans="1:8" s="1" customFormat="1" ht="14" customHeight="1">
      <c r="A355" s="78"/>
      <c r="B355" s="260" t="s">
        <v>5</v>
      </c>
      <c r="C355" s="259"/>
      <c r="D355" s="260"/>
      <c r="E355" s="91"/>
      <c r="F355" s="256" t="str">
        <f>IF(C350="","",B355&amp;C355&amp;D355)</f>
        <v xml:space="preserve">  &lt;/DataPageField1&gt;</v>
      </c>
      <c r="H355" s="84"/>
    </row>
    <row r="356" spans="1:8" s="1" customFormat="1" ht="14" customHeight="1">
      <c r="A356" s="78"/>
      <c r="B356" s="260" t="s">
        <v>6</v>
      </c>
      <c r="C356" s="259"/>
      <c r="D356" s="260"/>
      <c r="E356" s="91"/>
      <c r="F356" s="256" t="str">
        <f>IF(C350="","",B356&amp;C356&amp;D356)</f>
        <v xml:space="preserve">  &lt;DataPageField2&gt;</v>
      </c>
      <c r="H356" s="84"/>
    </row>
    <row r="357" spans="1:8" s="1" customFormat="1" ht="14" customHeight="1">
      <c r="A357" s="78"/>
      <c r="B357" s="260" t="s">
        <v>1059</v>
      </c>
      <c r="C357" s="259">
        <f>IF(fenixSetup!AA10="","",IF(fenixSetup!AD10="",DataSettings!EN$17,IF(OR(C350=2,C350=1),VLOOKUP(fenixSetup!AD10,DataSettings!EK$17:EU$112,8,FALSE),VLOOKUP(fenixSetup!AA10,DataSettings!EK$3:EU$16,8,FALSE))))</f>
        <v>57</v>
      </c>
      <c r="D357" s="260" t="s">
        <v>1063</v>
      </c>
      <c r="E357" s="91"/>
      <c r="F357" s="256" t="str">
        <f>IF(C350="","",B357&amp;C357&amp;D357)</f>
        <v xml:space="preserve">    &lt;DataPageField&gt;57&lt;/DataPageField&gt;</v>
      </c>
      <c r="H357" s="84"/>
    </row>
    <row r="358" spans="1:8" s="1" customFormat="1" ht="14" customHeight="1">
      <c r="A358" s="78"/>
      <c r="B358" s="260" t="s">
        <v>1060</v>
      </c>
      <c r="C358" s="259">
        <f>IF(fenixSetup!AA10="","",IF(fenixSetup!AD10="",DataSettings!EO$17,IF(OR(C350=2,C350=1),VLOOKUP(fenixSetup!AD10,DataSettings!EK$17:EU$112,9,FALSE),VLOOKUP(fenixSetup!AA10,DataSettings!EK$3:EU$16,9,FALSE))))</f>
        <v>1</v>
      </c>
      <c r="D358" s="260" t="s">
        <v>1064</v>
      </c>
      <c r="E358" s="91"/>
      <c r="F358" s="256" t="str">
        <f>IF(C350="","",B358&amp;C358&amp;D358)</f>
        <v xml:space="preserve">    &lt;DataPageFieldLabel&gt;1&lt;/DataPageFieldLabel&gt;</v>
      </c>
      <c r="H358" s="84"/>
    </row>
    <row r="359" spans="1:8" s="1" customFormat="1" ht="14" customHeight="1">
      <c r="A359" s="78"/>
      <c r="B359" s="260" t="s">
        <v>7</v>
      </c>
      <c r="C359" s="259"/>
      <c r="D359" s="260"/>
      <c r="E359" s="91"/>
      <c r="F359" s="256" t="str">
        <f>IF(C350="","",B359&amp;C359&amp;D359)</f>
        <v xml:space="preserve">  &lt;/DataPageField2&gt;</v>
      </c>
      <c r="H359" s="84"/>
    </row>
    <row r="360" spans="1:8" s="1" customFormat="1" ht="14" customHeight="1">
      <c r="A360" s="78"/>
      <c r="B360" s="260" t="s">
        <v>8</v>
      </c>
      <c r="C360" s="259"/>
      <c r="D360" s="260"/>
      <c r="E360" s="91"/>
      <c r="F360" s="256" t="str">
        <f>IF(C350="","",B360&amp;C360&amp;D360)</f>
        <v xml:space="preserve">  &lt;DataPageField3&gt;</v>
      </c>
      <c r="H360" s="84"/>
    </row>
    <row r="361" spans="1:8" s="1" customFormat="1" ht="14" customHeight="1">
      <c r="A361" s="78"/>
      <c r="B361" s="260" t="s">
        <v>1059</v>
      </c>
      <c r="C361" s="259">
        <f>IF(fenixSetup!AA10="","",IF(fenixSetup!AC10="",DataSettings!EN$17,IF(C350=2,VLOOKUP(fenixSetup!AC10,DataSettings!EK$17:EU$112,6,FALSE),VLOOKUP(fenixSetup!AA10,DataSettings!EK$3:EU$16,6,FALSE))))</f>
        <v>45</v>
      </c>
      <c r="D361" s="260" t="s">
        <v>1063</v>
      </c>
      <c r="E361" s="91"/>
      <c r="F361" s="256" t="str">
        <f>IF(C350="","",B361&amp;C361&amp;D361)</f>
        <v xml:space="preserve">    &lt;DataPageField&gt;45&lt;/DataPageField&gt;</v>
      </c>
      <c r="H361" s="84"/>
    </row>
    <row r="362" spans="1:8" s="1" customFormat="1" ht="14" customHeight="1">
      <c r="A362" s="78"/>
      <c r="B362" s="260" t="s">
        <v>1060</v>
      </c>
      <c r="C362" s="259">
        <f>IF(fenixSetup!AA10="","",IF(fenixSetup!AC10="",DataSettings!EO$17,IF(C350=2,VLOOKUP(fenixSetup!AC10,DataSettings!EK$17:EU$112,7,FALSE),VLOOKUP(fenixSetup!AA10,DataSettings!EK$3:EU$16,7,FALSE))))</f>
        <v>1</v>
      </c>
      <c r="D362" s="260" t="s">
        <v>1064</v>
      </c>
      <c r="E362" s="91"/>
      <c r="F362" s="256" t="str">
        <f>IF(C350="","",B362&amp;C362&amp;D362)</f>
        <v xml:space="preserve">    &lt;DataPageFieldLabel&gt;1&lt;/DataPageFieldLabel&gt;</v>
      </c>
      <c r="H362" s="84"/>
    </row>
    <row r="363" spans="1:8" s="1" customFormat="1" ht="14" customHeight="1">
      <c r="A363" s="78"/>
      <c r="B363" s="260" t="s">
        <v>9</v>
      </c>
      <c r="C363" s="259"/>
      <c r="D363" s="260"/>
      <c r="E363" s="91"/>
      <c r="F363" s="256" t="str">
        <f>IF(C350="","",B363&amp;C363&amp;D363)</f>
        <v xml:space="preserve">  &lt;/DataPageField3&gt;</v>
      </c>
      <c r="H363" s="84"/>
    </row>
    <row r="364" spans="1:8" s="1" customFormat="1" ht="14" customHeight="1">
      <c r="A364" s="78"/>
      <c r="B364" s="260" t="s">
        <v>1062</v>
      </c>
      <c r="C364" s="259">
        <f>IF(fenixSetup!AA10="","",VLOOKUP(fenixSetup!AA10,DataSettings!EK$3:EU$16,10,FALSE))</f>
        <v>9</v>
      </c>
      <c r="D364" s="260" t="s">
        <v>1065</v>
      </c>
      <c r="E364" s="91"/>
      <c r="F364" s="256" t="str">
        <f>IF(C350="","",B364&amp;C364&amp;D364)</f>
        <v xml:space="preserve">  &lt;DataPageIdx&gt;9&lt;/DataPageIdx&gt;</v>
      </c>
      <c r="H364" s="84"/>
    </row>
    <row r="365" spans="1:8" s="1" customFormat="1" ht="14" customHeight="1">
      <c r="A365" s="78"/>
      <c r="B365" s="260" t="s">
        <v>1061</v>
      </c>
      <c r="C365" s="259">
        <f>IF(fenixSetup!AA10="","",VLOOKUP(fenixSetup!AA10,DataSettings!EK$3:EU$16,11,FALSE))</f>
        <v>255</v>
      </c>
      <c r="D365" s="260" t="s">
        <v>1066</v>
      </c>
      <c r="E365" s="91"/>
      <c r="F365" s="256" t="str">
        <f>IF(C350="","",B365&amp;C365&amp;D365)</f>
        <v xml:space="preserve">  &lt;DataPageCustomIdx&gt;255&lt;/DataPageCustomIdx&gt;</v>
      </c>
      <c r="H365" s="84"/>
    </row>
    <row r="366" spans="1:8" s="1" customFormat="1" ht="14" customHeight="1">
      <c r="A366" s="78"/>
      <c r="B366" s="260" t="s">
        <v>10</v>
      </c>
      <c r="C366" s="259"/>
      <c r="D366" s="260"/>
      <c r="E366" s="91"/>
      <c r="F366" s="256" t="str">
        <f>IF(C350="","",B366&amp;C366&amp;D366)</f>
        <v>&lt;/DataPage&gt;</v>
      </c>
      <c r="H366" s="84"/>
    </row>
    <row r="367" spans="1:8" s="1" customFormat="1" ht="14" customHeight="1">
      <c r="A367" s="78" t="s">
        <v>1077</v>
      </c>
      <c r="B367" s="260" t="s">
        <v>3</v>
      </c>
      <c r="C367" s="259"/>
      <c r="D367" s="260"/>
      <c r="E367" s="91"/>
      <c r="F367" s="256" t="str">
        <f>IF(C368="","",B367&amp;C367&amp;D367)</f>
        <v/>
      </c>
      <c r="H367" s="84"/>
    </row>
    <row r="368" spans="1:8" s="1" customFormat="1" ht="14" customHeight="1">
      <c r="A368" s="81"/>
      <c r="B368" s="260" t="s">
        <v>1058</v>
      </c>
      <c r="C368" s="259" t="str">
        <f>IF(fenixSetup!AA11="","",VLOOKUP(fenixSetup!AA11,DataSettings!EK$3:EU$16,2,FALSE))</f>
        <v/>
      </c>
      <c r="D368" s="260" t="s">
        <v>1067</v>
      </c>
      <c r="E368" s="91"/>
      <c r="F368" s="256" t="str">
        <f>IF(C368="","",B368&amp;C368&amp;D368)</f>
        <v/>
      </c>
      <c r="H368" s="84"/>
    </row>
    <row r="369" spans="1:8" s="1" customFormat="1" ht="14" customHeight="1">
      <c r="A369" s="78"/>
      <c r="B369" s="260" t="s">
        <v>1072</v>
      </c>
      <c r="C369" s="259" t="str">
        <f>IF(fenixSetup!AA11="","",VLOOKUP(fenixSetup!AA11,DataSettings!EK$3:EU$16,3,FALSE))</f>
        <v/>
      </c>
      <c r="D369" s="260" t="s">
        <v>1068</v>
      </c>
      <c r="E369" s="91"/>
      <c r="F369" s="256" t="str">
        <f>IF(C368="","",B369&amp;C369&amp;D369)</f>
        <v/>
      </c>
      <c r="H369" s="84"/>
    </row>
    <row r="370" spans="1:8" s="1" customFormat="1" ht="14" customHeight="1">
      <c r="A370" s="78"/>
      <c r="B370" s="260" t="s">
        <v>4</v>
      </c>
      <c r="C370" s="259"/>
      <c r="D370" s="260"/>
      <c r="E370" s="91"/>
      <c r="F370" s="256" t="str">
        <f>IF(C368="","",B370&amp;C370&amp;D370)</f>
        <v/>
      </c>
      <c r="H370" s="84"/>
    </row>
    <row r="371" spans="1:8" s="1" customFormat="1" ht="14" customHeight="1">
      <c r="A371" s="78"/>
      <c r="B371" s="260" t="s">
        <v>1059</v>
      </c>
      <c r="C371" s="259" t="str">
        <f>IF(fenixSetup!AA11="","",IF(fenixSetup!AB11="",DataSettings!EN$17,IF(OR(C368=2,C368=1,C368=0),VLOOKUP(fenixSetup!AB11,DataSettings!EK$17:EU$112,4,FALSE),VLOOKUP(fenixSetup!AA11,DataSettings!EK$3:EU$16,4,FALSE))))</f>
        <v/>
      </c>
      <c r="D371" s="260" t="s">
        <v>1063</v>
      </c>
      <c r="E371" s="91"/>
      <c r="F371" s="256" t="str">
        <f>IF(C368="","",B371&amp;C371&amp;D371)</f>
        <v/>
      </c>
      <c r="H371" s="84"/>
    </row>
    <row r="372" spans="1:8" s="1" customFormat="1" ht="14" customHeight="1">
      <c r="A372" s="78"/>
      <c r="B372" s="260" t="s">
        <v>1060</v>
      </c>
      <c r="C372" s="259" t="str">
        <f>IF(fenixSetup!AA11="","",IF(fenixSetup!AB11="",DataSettings!EO$17,IF(OR(C368=2,C368=1,C368=0),VLOOKUP(fenixSetup!AB11,DataSettings!EK$17:EU$112,5,FALSE),VLOOKUP(fenixSetup!AA11,DataSettings!EK$3:EU$16,5,FALSE))))</f>
        <v/>
      </c>
      <c r="D372" s="260" t="s">
        <v>1064</v>
      </c>
      <c r="E372" s="91"/>
      <c r="F372" s="256" t="str">
        <f>IF(C368="","",B372&amp;C372&amp;D372)</f>
        <v/>
      </c>
      <c r="H372" s="84"/>
    </row>
    <row r="373" spans="1:8" s="1" customFormat="1" ht="14" customHeight="1">
      <c r="A373" s="78"/>
      <c r="B373" s="260" t="s">
        <v>5</v>
      </c>
      <c r="C373" s="259"/>
      <c r="D373" s="260"/>
      <c r="E373" s="91"/>
      <c r="F373" s="256" t="str">
        <f>IF(C368="","",B373&amp;C373&amp;D373)</f>
        <v/>
      </c>
      <c r="H373" s="84"/>
    </row>
    <row r="374" spans="1:8" s="1" customFormat="1" ht="14" customHeight="1">
      <c r="A374" s="78"/>
      <c r="B374" s="260" t="s">
        <v>6</v>
      </c>
      <c r="C374" s="259"/>
      <c r="D374" s="260"/>
      <c r="E374" s="91"/>
      <c r="F374" s="256" t="str">
        <f>IF(C368="","",B374&amp;C374&amp;D374)</f>
        <v/>
      </c>
      <c r="H374" s="84"/>
    </row>
    <row r="375" spans="1:8" s="1" customFormat="1" ht="14" customHeight="1">
      <c r="A375" s="78"/>
      <c r="B375" s="260" t="s">
        <v>1059</v>
      </c>
      <c r="C375" s="259" t="str">
        <f>IF(fenixSetup!AA11="","",IF(fenixSetup!AD11="",DataSettings!EN$17,IF(OR(C368=2,C368=1),VLOOKUP(fenixSetup!AD11,DataSettings!EK$17:EU$112,8,FALSE),VLOOKUP(fenixSetup!AA11,DataSettings!EK$3:EU$16,8,FALSE))))</f>
        <v/>
      </c>
      <c r="D375" s="260" t="s">
        <v>1063</v>
      </c>
      <c r="E375" s="91"/>
      <c r="F375" s="256" t="str">
        <f>IF(C368="","",B375&amp;C375&amp;D375)</f>
        <v/>
      </c>
      <c r="H375" s="84"/>
    </row>
    <row r="376" spans="1:8" s="1" customFormat="1" ht="14" customHeight="1">
      <c r="A376" s="78"/>
      <c r="B376" s="260" t="s">
        <v>1060</v>
      </c>
      <c r="C376" s="259" t="str">
        <f>IF(fenixSetup!AA11="","",IF(fenixSetup!AD11="",DataSettings!EO$17,IF(OR(C368=2,C368=1),VLOOKUP(fenixSetup!AD11,DataSettings!EK$17:EU$112,9,FALSE),VLOOKUP(fenixSetup!AA11,DataSettings!EK$3:EU$16,9,FALSE))))</f>
        <v/>
      </c>
      <c r="D376" s="260" t="s">
        <v>1064</v>
      </c>
      <c r="E376" s="91"/>
      <c r="F376" s="256" t="str">
        <f>IF(C368="","",B376&amp;C376&amp;D376)</f>
        <v/>
      </c>
      <c r="H376" s="84"/>
    </row>
    <row r="377" spans="1:8" s="1" customFormat="1" ht="14" customHeight="1">
      <c r="A377" s="78"/>
      <c r="B377" s="260" t="s">
        <v>7</v>
      </c>
      <c r="C377" s="259"/>
      <c r="D377" s="260"/>
      <c r="E377" s="91"/>
      <c r="F377" s="256" t="str">
        <f>IF(C368="","",B377&amp;C377&amp;D377)</f>
        <v/>
      </c>
      <c r="H377" s="84"/>
    </row>
    <row r="378" spans="1:8" s="1" customFormat="1" ht="14" customHeight="1">
      <c r="A378" s="78"/>
      <c r="B378" s="260" t="s">
        <v>8</v>
      </c>
      <c r="C378" s="259"/>
      <c r="D378" s="260"/>
      <c r="E378" s="91"/>
      <c r="F378" s="256" t="str">
        <f>IF(C368="","",B378&amp;C378&amp;D378)</f>
        <v/>
      </c>
      <c r="H378" s="84"/>
    </row>
    <row r="379" spans="1:8" s="1" customFormat="1" ht="14" customHeight="1">
      <c r="A379" s="78"/>
      <c r="B379" s="260" t="s">
        <v>1059</v>
      </c>
      <c r="C379" s="259" t="str">
        <f>IF(fenixSetup!AA11="","",IF(fenixSetup!AC11="",DataSettings!EN$17,IF(C368=2,VLOOKUP(fenixSetup!AC11,DataSettings!EK$17:EU$112,6,FALSE),VLOOKUP(fenixSetup!AA11,DataSettings!EK$3:EU$16,6,FALSE))))</f>
        <v/>
      </c>
      <c r="D379" s="260" t="s">
        <v>1063</v>
      </c>
      <c r="E379" s="91"/>
      <c r="F379" s="256" t="str">
        <f>IF(C368="","",B379&amp;C379&amp;D379)</f>
        <v/>
      </c>
      <c r="H379" s="84"/>
    </row>
    <row r="380" spans="1:8" s="1" customFormat="1" ht="14" customHeight="1">
      <c r="A380" s="78"/>
      <c r="B380" s="260" t="s">
        <v>1060</v>
      </c>
      <c r="C380" s="259" t="str">
        <f>IF(fenixSetup!AA11="","",IF(fenixSetup!AC11="",DataSettings!EO$17,IF(C368=2,VLOOKUP(fenixSetup!AC11,DataSettings!EK$17:EU$112,7,FALSE),VLOOKUP(fenixSetup!AA11,DataSettings!EK$3:EU$16,7,FALSE))))</f>
        <v/>
      </c>
      <c r="D380" s="260" t="s">
        <v>1064</v>
      </c>
      <c r="E380" s="91"/>
      <c r="F380" s="256" t="str">
        <f>IF(C368="","",B380&amp;C380&amp;D380)</f>
        <v/>
      </c>
      <c r="H380" s="84"/>
    </row>
    <row r="381" spans="1:8" s="1" customFormat="1" ht="14" customHeight="1">
      <c r="A381" s="78"/>
      <c r="B381" s="260" t="s">
        <v>9</v>
      </c>
      <c r="C381" s="259"/>
      <c r="D381" s="260"/>
      <c r="E381" s="91"/>
      <c r="F381" s="256" t="str">
        <f>IF(C368="","",B381&amp;C381&amp;D381)</f>
        <v/>
      </c>
      <c r="H381" s="84"/>
    </row>
    <row r="382" spans="1:8" s="1" customFormat="1" ht="14" customHeight="1">
      <c r="A382" s="78"/>
      <c r="B382" s="260" t="s">
        <v>1062</v>
      </c>
      <c r="C382" s="259" t="str">
        <f>IF(fenixSetup!AA11="","",VLOOKUP(fenixSetup!AA11,DataSettings!EK$3:EU$16,10,FALSE))</f>
        <v/>
      </c>
      <c r="D382" s="260" t="s">
        <v>1065</v>
      </c>
      <c r="E382" s="91"/>
      <c r="F382" s="256" t="str">
        <f>IF(C368="","",B382&amp;C382&amp;D382)</f>
        <v/>
      </c>
      <c r="H382" s="84"/>
    </row>
    <row r="383" spans="1:8" s="1" customFormat="1" ht="14" customHeight="1">
      <c r="A383" s="78"/>
      <c r="B383" s="260" t="s">
        <v>1061</v>
      </c>
      <c r="C383" s="259" t="str">
        <f>IF(fenixSetup!AA11="","",VLOOKUP(fenixSetup!AA11,DataSettings!EK$3:EU$16,11,FALSE))</f>
        <v/>
      </c>
      <c r="D383" s="260" t="s">
        <v>1066</v>
      </c>
      <c r="E383" s="91"/>
      <c r="F383" s="256" t="str">
        <f>IF(C368="","",B383&amp;C383&amp;D383)</f>
        <v/>
      </c>
      <c r="H383" s="84"/>
    </row>
    <row r="384" spans="1:8" s="1" customFormat="1" ht="14" customHeight="1">
      <c r="A384" s="78"/>
      <c r="B384" s="260" t="s">
        <v>10</v>
      </c>
      <c r="C384" s="259"/>
      <c r="D384" s="260"/>
      <c r="E384" s="91"/>
      <c r="F384" s="256" t="str">
        <f>IF(C368="","",B384&amp;C384&amp;D384)</f>
        <v/>
      </c>
      <c r="H384" s="84"/>
    </row>
    <row r="385" spans="1:8" s="1" customFormat="1" ht="14" customHeight="1">
      <c r="A385" s="78" t="s">
        <v>1076</v>
      </c>
      <c r="B385" s="260" t="s">
        <v>3</v>
      </c>
      <c r="C385" s="259"/>
      <c r="D385" s="260"/>
      <c r="E385" s="91"/>
      <c r="F385" s="256" t="str">
        <f>IF(C386="","",B385&amp;C385&amp;D385)</f>
        <v>&lt;DataPage&gt;</v>
      </c>
      <c r="H385" s="84"/>
    </row>
    <row r="386" spans="1:8" s="1" customFormat="1" ht="14" customHeight="1">
      <c r="A386" s="81"/>
      <c r="B386" s="260" t="s">
        <v>1058</v>
      </c>
      <c r="C386" s="259">
        <f>IF(fenixSetup!AA12="","",VLOOKUP(fenixSetup!AA12,DataSettings!EK$3:EU$16,2,FALSE))</f>
        <v>3</v>
      </c>
      <c r="D386" s="260" t="s">
        <v>1067</v>
      </c>
      <c r="E386" s="91"/>
      <c r="F386" s="256" t="str">
        <f>IF(C386="","",B386&amp;C386&amp;D386)</f>
        <v xml:space="preserve">  &lt;DataPageType&gt;3&lt;/DataPageType&gt;</v>
      </c>
      <c r="H386" s="84"/>
    </row>
    <row r="387" spans="1:8" s="1" customFormat="1" ht="14" customHeight="1">
      <c r="A387" s="78"/>
      <c r="B387" s="260" t="s">
        <v>1072</v>
      </c>
      <c r="C387" s="259">
        <f>IF(fenixSetup!AA12="","",VLOOKUP(fenixSetup!AA12,DataSettings!EK$3:EU$16,3,FALSE))</f>
        <v>1796</v>
      </c>
      <c r="D387" s="260" t="s">
        <v>1068</v>
      </c>
      <c r="E387" s="91"/>
      <c r="F387" s="256" t="str">
        <f>IF(C386="","",B387&amp;C387&amp;D387)</f>
        <v xml:space="preserve">  &lt;DataPageName&gt;1796&lt;/DataPageName&gt;</v>
      </c>
      <c r="H387" s="84"/>
    </row>
    <row r="388" spans="1:8" s="1" customFormat="1" ht="14" customHeight="1">
      <c r="A388" s="78"/>
      <c r="B388" s="260" t="s">
        <v>4</v>
      </c>
      <c r="C388" s="259"/>
      <c r="D388" s="260"/>
      <c r="E388" s="91"/>
      <c r="F388" s="256" t="str">
        <f>IF(C386="","",B388&amp;C388&amp;D388)</f>
        <v xml:space="preserve">  &lt;DataPageField1&gt;</v>
      </c>
      <c r="H388" s="84"/>
    </row>
    <row r="389" spans="1:8" s="1" customFormat="1" ht="14" customHeight="1">
      <c r="A389" s="78"/>
      <c r="B389" s="260" t="s">
        <v>1059</v>
      </c>
      <c r="C389" s="259">
        <f>IF(fenixSetup!AA12="","",IF(fenixSetup!AB12="",DataSettings!EN$17,IF(OR(C386=2,C386=1,C386=0),VLOOKUP(fenixSetup!AB12,DataSettings!EK$17:EU$112,4,FALSE),VLOOKUP(fenixSetup!AA12,DataSettings!EK$3:EU$16,4,FALSE))))</f>
        <v>255</v>
      </c>
      <c r="D389" s="260" t="s">
        <v>1063</v>
      </c>
      <c r="E389" s="91"/>
      <c r="F389" s="256" t="str">
        <f>IF(C386="","",B389&amp;C389&amp;D389)</f>
        <v xml:space="preserve">    &lt;DataPageField&gt;255&lt;/DataPageField&gt;</v>
      </c>
      <c r="H389" s="84"/>
    </row>
    <row r="390" spans="1:8" s="1" customFormat="1" ht="14" customHeight="1">
      <c r="A390" s="78"/>
      <c r="B390" s="260" t="s">
        <v>1060</v>
      </c>
      <c r="C390" s="259">
        <f>IF(fenixSetup!AA12="","",IF(fenixSetup!AB12="",DataSettings!EO$17,IF(OR(C386=2,C386=1,C386=0),VLOOKUP(fenixSetup!AB12,DataSettings!EK$17:EU$112,5,FALSE),VLOOKUP(fenixSetup!AA12,DataSettings!EK$3:EU$16,5,FALSE))))</f>
        <v>0</v>
      </c>
      <c r="D390" s="260" t="s">
        <v>1064</v>
      </c>
      <c r="E390" s="91"/>
      <c r="F390" s="256" t="str">
        <f>IF(C386="","",B390&amp;C390&amp;D390)</f>
        <v xml:space="preserve">    &lt;DataPageFieldLabel&gt;0&lt;/DataPageFieldLabel&gt;</v>
      </c>
      <c r="H390" s="84"/>
    </row>
    <row r="391" spans="1:8" s="1" customFormat="1" ht="14" customHeight="1">
      <c r="A391" s="78"/>
      <c r="B391" s="260" t="s">
        <v>5</v>
      </c>
      <c r="C391" s="259"/>
      <c r="D391" s="260"/>
      <c r="E391" s="91"/>
      <c r="F391" s="256" t="str">
        <f>IF(C386="","",B391&amp;C391&amp;D391)</f>
        <v xml:space="preserve">  &lt;/DataPageField1&gt;</v>
      </c>
      <c r="H391" s="84"/>
    </row>
    <row r="392" spans="1:8" s="1" customFormat="1" ht="14" customHeight="1">
      <c r="A392" s="78"/>
      <c r="B392" s="260" t="s">
        <v>6</v>
      </c>
      <c r="C392" s="259"/>
      <c r="D392" s="260"/>
      <c r="E392" s="91"/>
      <c r="F392" s="256" t="str">
        <f>IF(C386="","",B392&amp;C392&amp;D392)</f>
        <v xml:space="preserve">  &lt;DataPageField2&gt;</v>
      </c>
      <c r="H392" s="84"/>
    </row>
    <row r="393" spans="1:8" s="1" customFormat="1" ht="14" customHeight="1">
      <c r="A393" s="78"/>
      <c r="B393" s="260" t="s">
        <v>1059</v>
      </c>
      <c r="C393" s="259">
        <f>IF(fenixSetup!AA12="","",IF(fenixSetup!AD12="",DataSettings!EN$17,IF(OR(C386=2,C386=1),VLOOKUP(fenixSetup!AD12,DataSettings!EK$17:EU$112,8,FALSE),VLOOKUP(fenixSetup!AA12,DataSettings!EK$3:EU$16,8,FALSE))))</f>
        <v>255</v>
      </c>
      <c r="D393" s="260" t="s">
        <v>1063</v>
      </c>
      <c r="E393" s="91"/>
      <c r="F393" s="256" t="str">
        <f>IF(C386="","",B393&amp;C393&amp;D393)</f>
        <v xml:space="preserve">    &lt;DataPageField&gt;255&lt;/DataPageField&gt;</v>
      </c>
      <c r="H393" s="84"/>
    </row>
    <row r="394" spans="1:8" s="1" customFormat="1" ht="14" customHeight="1">
      <c r="A394" s="78"/>
      <c r="B394" s="260" t="s">
        <v>1060</v>
      </c>
      <c r="C394" s="259">
        <f>IF(fenixSetup!AA12="","",IF(fenixSetup!AD12="",DataSettings!EO$17,IF(OR(C386=2,C386=1),VLOOKUP(fenixSetup!AD12,DataSettings!EK$17:EU$112,9,FALSE),VLOOKUP(fenixSetup!AA12,DataSettings!EK$3:EU$16,9,FALSE))))</f>
        <v>0</v>
      </c>
      <c r="D394" s="260" t="s">
        <v>1064</v>
      </c>
      <c r="E394" s="91"/>
      <c r="F394" s="256" t="str">
        <f>IF(C386="","",B394&amp;C394&amp;D394)</f>
        <v xml:space="preserve">    &lt;DataPageFieldLabel&gt;0&lt;/DataPageFieldLabel&gt;</v>
      </c>
      <c r="H394" s="84"/>
    </row>
    <row r="395" spans="1:8" s="1" customFormat="1" ht="14" customHeight="1">
      <c r="A395" s="78"/>
      <c r="B395" s="260" t="s">
        <v>7</v>
      </c>
      <c r="C395" s="259"/>
      <c r="D395" s="260"/>
      <c r="E395" s="91"/>
      <c r="F395" s="256" t="str">
        <f>IF(C386="","",B395&amp;C395&amp;D395)</f>
        <v xml:space="preserve">  &lt;/DataPageField2&gt;</v>
      </c>
      <c r="H395" s="84"/>
    </row>
    <row r="396" spans="1:8" s="1" customFormat="1" ht="14" customHeight="1">
      <c r="A396" s="78"/>
      <c r="B396" s="260" t="s">
        <v>8</v>
      </c>
      <c r="C396" s="259"/>
      <c r="D396" s="260"/>
      <c r="E396" s="91"/>
      <c r="F396" s="256" t="str">
        <f>IF(C386="","",B396&amp;C396&amp;D396)</f>
        <v xml:space="preserve">  &lt;DataPageField3&gt;</v>
      </c>
      <c r="H396" s="84"/>
    </row>
    <row r="397" spans="1:8" s="1" customFormat="1" ht="14" customHeight="1">
      <c r="A397" s="78"/>
      <c r="B397" s="260" t="s">
        <v>1059</v>
      </c>
      <c r="C397" s="259">
        <f>IF(fenixSetup!AA12="","",IF(fenixSetup!AC12="",DataSettings!EN$17,IF(C386=2,VLOOKUP(fenixSetup!AC12,DataSettings!EK$17:EU$112,6,FALSE),VLOOKUP(fenixSetup!AA12,DataSettings!EK$3:EU$16,6,FALSE))))</f>
        <v>255</v>
      </c>
      <c r="D397" s="260" t="s">
        <v>1063</v>
      </c>
      <c r="E397" s="91"/>
      <c r="F397" s="256" t="str">
        <f>IF(C386="","",B397&amp;C397&amp;D397)</f>
        <v xml:space="preserve">    &lt;DataPageField&gt;255&lt;/DataPageField&gt;</v>
      </c>
      <c r="H397" s="84"/>
    </row>
    <row r="398" spans="1:8" s="1" customFormat="1" ht="14" customHeight="1">
      <c r="A398" s="78"/>
      <c r="B398" s="260" t="s">
        <v>1060</v>
      </c>
      <c r="C398" s="259">
        <f>IF(fenixSetup!AA12="","",IF(fenixSetup!AC12="",DataSettings!EO$17,IF(C386=2,VLOOKUP(fenixSetup!AC12,DataSettings!EK$17:EU$112,7,FALSE),VLOOKUP(fenixSetup!AA12,DataSettings!EK$3:EU$16,7,FALSE))))</f>
        <v>0</v>
      </c>
      <c r="D398" s="260" t="s">
        <v>1064</v>
      </c>
      <c r="E398" s="91"/>
      <c r="F398" s="256" t="str">
        <f>IF(C386="","",B398&amp;C398&amp;D398)</f>
        <v xml:space="preserve">    &lt;DataPageFieldLabel&gt;0&lt;/DataPageFieldLabel&gt;</v>
      </c>
      <c r="H398" s="84"/>
    </row>
    <row r="399" spans="1:8" s="1" customFormat="1" ht="14" customHeight="1">
      <c r="A399" s="78"/>
      <c r="B399" s="260" t="s">
        <v>9</v>
      </c>
      <c r="C399" s="259"/>
      <c r="D399" s="260"/>
      <c r="E399" s="91"/>
      <c r="F399" s="256" t="str">
        <f>IF(C386="","",B399&amp;C399&amp;D399)</f>
        <v xml:space="preserve">  &lt;/DataPageField3&gt;</v>
      </c>
      <c r="H399" s="84"/>
    </row>
    <row r="400" spans="1:8" s="1" customFormat="1" ht="14" customHeight="1">
      <c r="A400" s="78"/>
      <c r="B400" s="260" t="s">
        <v>1062</v>
      </c>
      <c r="C400" s="259">
        <f>IF(fenixSetup!AA12="","",VLOOKUP(fenixSetup!AA12,DataSettings!EK$3:EU$16,10,FALSE))</f>
        <v>4</v>
      </c>
      <c r="D400" s="260" t="s">
        <v>1065</v>
      </c>
      <c r="E400" s="91"/>
      <c r="F400" s="256" t="str">
        <f>IF(C386="","",B400&amp;C400&amp;D400)</f>
        <v xml:space="preserve">  &lt;DataPageIdx&gt;4&lt;/DataPageIdx&gt;</v>
      </c>
      <c r="H400" s="84"/>
    </row>
    <row r="401" spans="1:8" s="1" customFormat="1" ht="14" customHeight="1">
      <c r="A401" s="78"/>
      <c r="B401" s="260" t="s">
        <v>1061</v>
      </c>
      <c r="C401" s="259">
        <f>IF(fenixSetup!AA12="","",VLOOKUP(fenixSetup!AA12,DataSettings!EK$3:EU$16,11,FALSE))</f>
        <v>255</v>
      </c>
      <c r="D401" s="260" t="s">
        <v>1066</v>
      </c>
      <c r="E401" s="91"/>
      <c r="F401" s="256" t="str">
        <f>IF(C386="","",B401&amp;C401&amp;D401)</f>
        <v xml:space="preserve">  &lt;DataPageCustomIdx&gt;255&lt;/DataPageCustomIdx&gt;</v>
      </c>
      <c r="H401" s="84"/>
    </row>
    <row r="402" spans="1:8" s="1" customFormat="1" ht="14" customHeight="1">
      <c r="A402" s="78"/>
      <c r="B402" s="260" t="s">
        <v>10</v>
      </c>
      <c r="C402" s="259"/>
      <c r="D402" s="260"/>
      <c r="E402" s="91"/>
      <c r="F402" s="256" t="str">
        <f>IF(C386="","",B402&amp;C402&amp;D402)</f>
        <v>&lt;/DataPage&gt;</v>
      </c>
      <c r="H402" s="84"/>
    </row>
    <row r="403" spans="1:8" s="1" customFormat="1" ht="14" customHeight="1">
      <c r="A403" s="78" t="s">
        <v>1075</v>
      </c>
      <c r="B403" s="260" t="s">
        <v>3</v>
      </c>
      <c r="C403" s="259"/>
      <c r="D403" s="260"/>
      <c r="E403" s="91"/>
      <c r="F403" s="256" t="str">
        <f>IF(C404="","",B403&amp;C403&amp;D403)</f>
        <v/>
      </c>
      <c r="H403" s="84"/>
    </row>
    <row r="404" spans="1:8" s="1" customFormat="1" ht="14" customHeight="1">
      <c r="A404" s="81"/>
      <c r="B404" s="260" t="s">
        <v>1058</v>
      </c>
      <c r="C404" s="259" t="str">
        <f>IF(fenixSetup!AA13="","",VLOOKUP(fenixSetup!AA13,DataSettings!EK$3:EU$16,2,FALSE))</f>
        <v/>
      </c>
      <c r="D404" s="260" t="s">
        <v>1067</v>
      </c>
      <c r="E404" s="91"/>
      <c r="F404" s="256" t="str">
        <f>IF(C404="","",B404&amp;C404&amp;D404)</f>
        <v/>
      </c>
      <c r="H404" s="84"/>
    </row>
    <row r="405" spans="1:8" s="1" customFormat="1" ht="14" customHeight="1">
      <c r="A405" s="78"/>
      <c r="B405" s="260" t="s">
        <v>1072</v>
      </c>
      <c r="C405" s="259" t="str">
        <f>IF(fenixSetup!AA13="","",VLOOKUP(fenixSetup!AA13,DataSettings!EK$3:EU$16,3,FALSE))</f>
        <v/>
      </c>
      <c r="D405" s="260" t="s">
        <v>1068</v>
      </c>
      <c r="E405" s="91"/>
      <c r="F405" s="256" t="str">
        <f>IF(C404="","",B405&amp;C405&amp;D405)</f>
        <v/>
      </c>
      <c r="H405" s="84"/>
    </row>
    <row r="406" spans="1:8" s="1" customFormat="1" ht="14" customHeight="1">
      <c r="A406" s="78"/>
      <c r="B406" s="260" t="s">
        <v>4</v>
      </c>
      <c r="C406" s="259"/>
      <c r="D406" s="260"/>
      <c r="E406" s="91"/>
      <c r="F406" s="256" t="str">
        <f>IF(C404="","",B406&amp;C406&amp;D406)</f>
        <v/>
      </c>
      <c r="H406" s="84"/>
    </row>
    <row r="407" spans="1:8" s="1" customFormat="1" ht="14" customHeight="1">
      <c r="A407" s="78"/>
      <c r="B407" s="260" t="s">
        <v>1059</v>
      </c>
      <c r="C407" s="259" t="str">
        <f>IF(fenixSetup!AA13="","",IF(fenixSetup!AB13="",DataSettings!EN$17,IF(OR(C404=2,C404=1,C404=0),VLOOKUP(fenixSetup!AB13,DataSettings!EK$17:EU$112,4,FALSE),VLOOKUP(fenixSetup!AA13,DataSettings!EK$3:EU$16,4,FALSE))))</f>
        <v/>
      </c>
      <c r="D407" s="260" t="s">
        <v>1063</v>
      </c>
      <c r="E407" s="91"/>
      <c r="F407" s="256" t="str">
        <f>IF(C404="","",B407&amp;C407&amp;D407)</f>
        <v/>
      </c>
      <c r="H407" s="84"/>
    </row>
    <row r="408" spans="1:8" s="1" customFormat="1" ht="14" customHeight="1">
      <c r="A408" s="78"/>
      <c r="B408" s="260" t="s">
        <v>1060</v>
      </c>
      <c r="C408" s="259" t="str">
        <f>IF(fenixSetup!AA13="","",IF(fenixSetup!AB13="",DataSettings!EO$17,IF(OR(C404=2,C404=1,C404=0),VLOOKUP(fenixSetup!AB13,DataSettings!EK$17:EU$112,5,FALSE),VLOOKUP(fenixSetup!AA13,DataSettings!EK$3:EU$16,5,FALSE))))</f>
        <v/>
      </c>
      <c r="D408" s="260" t="s">
        <v>1064</v>
      </c>
      <c r="E408" s="91"/>
      <c r="F408" s="256" t="str">
        <f>IF(C404="","",B408&amp;C408&amp;D408)</f>
        <v/>
      </c>
      <c r="H408" s="84"/>
    </row>
    <row r="409" spans="1:8" s="1" customFormat="1" ht="14" customHeight="1">
      <c r="A409" s="78"/>
      <c r="B409" s="260" t="s">
        <v>5</v>
      </c>
      <c r="C409" s="259"/>
      <c r="D409" s="260"/>
      <c r="E409" s="91"/>
      <c r="F409" s="256" t="str">
        <f>IF(C404="","",B409&amp;C409&amp;D409)</f>
        <v/>
      </c>
      <c r="H409" s="84"/>
    </row>
    <row r="410" spans="1:8" s="1" customFormat="1" ht="14" customHeight="1">
      <c r="A410" s="78"/>
      <c r="B410" s="260" t="s">
        <v>6</v>
      </c>
      <c r="C410" s="259"/>
      <c r="D410" s="260"/>
      <c r="E410" s="91"/>
      <c r="F410" s="256" t="str">
        <f>IF(C404="","",B410&amp;C410&amp;D410)</f>
        <v/>
      </c>
      <c r="H410" s="84"/>
    </row>
    <row r="411" spans="1:8" s="1" customFormat="1" ht="14" customHeight="1">
      <c r="A411" s="78"/>
      <c r="B411" s="260" t="s">
        <v>1059</v>
      </c>
      <c r="C411" s="259" t="str">
        <f>IF(fenixSetup!AA13="","",IF(fenixSetup!AD13="",DataSettings!EN$17,IF(OR(C404=2,C404=1),VLOOKUP(fenixSetup!AD13,DataSettings!EK$17:EU$112,8,FALSE),VLOOKUP(fenixSetup!AA13,DataSettings!EK$3:EU$16,8,FALSE))))</f>
        <v/>
      </c>
      <c r="D411" s="260" t="s">
        <v>1063</v>
      </c>
      <c r="E411" s="91"/>
      <c r="F411" s="256" t="str">
        <f>IF(C404="","",B411&amp;C411&amp;D411)</f>
        <v/>
      </c>
      <c r="H411" s="84"/>
    </row>
    <row r="412" spans="1:8" s="1" customFormat="1" ht="14" customHeight="1">
      <c r="A412" s="78"/>
      <c r="B412" s="260" t="s">
        <v>1060</v>
      </c>
      <c r="C412" s="259" t="str">
        <f>IF(fenixSetup!AA13="","",IF(fenixSetup!AD13="",DataSettings!EO$17,IF(OR(C404=2,C404=1),VLOOKUP(fenixSetup!AD13,DataSettings!EK$17:EU$112,9,FALSE),VLOOKUP(fenixSetup!AA13,DataSettings!EK$3:EU$16,9,FALSE))))</f>
        <v/>
      </c>
      <c r="D412" s="260" t="s">
        <v>1064</v>
      </c>
      <c r="E412" s="91"/>
      <c r="F412" s="256" t="str">
        <f>IF(C404="","",B412&amp;C412&amp;D412)</f>
        <v/>
      </c>
      <c r="H412" s="84"/>
    </row>
    <row r="413" spans="1:8" s="1" customFormat="1" ht="14" customHeight="1">
      <c r="A413" s="78"/>
      <c r="B413" s="260" t="s">
        <v>7</v>
      </c>
      <c r="C413" s="259"/>
      <c r="D413" s="260"/>
      <c r="E413" s="91"/>
      <c r="F413" s="256" t="str">
        <f>IF(C404="","",B413&amp;C413&amp;D413)</f>
        <v/>
      </c>
      <c r="H413" s="84"/>
    </row>
    <row r="414" spans="1:8" s="1" customFormat="1" ht="14" customHeight="1">
      <c r="A414" s="78"/>
      <c r="B414" s="260" t="s">
        <v>8</v>
      </c>
      <c r="C414" s="259"/>
      <c r="D414" s="260"/>
      <c r="E414" s="91"/>
      <c r="F414" s="256" t="str">
        <f>IF(C404="","",B414&amp;C414&amp;D414)</f>
        <v/>
      </c>
      <c r="H414" s="84"/>
    </row>
    <row r="415" spans="1:8" s="1" customFormat="1" ht="14" customHeight="1">
      <c r="A415" s="78"/>
      <c r="B415" s="260" t="s">
        <v>1059</v>
      </c>
      <c r="C415" s="259" t="str">
        <f>IF(fenixSetup!AA13="","",IF(fenixSetup!AC13="",DataSettings!EN$17,IF(C404=2,VLOOKUP(fenixSetup!AC13,DataSettings!EK$17:EU$112,6,FALSE),VLOOKUP(fenixSetup!AA13,DataSettings!EK$3:EU$16,6,FALSE))))</f>
        <v/>
      </c>
      <c r="D415" s="260" t="s">
        <v>1063</v>
      </c>
      <c r="E415" s="91"/>
      <c r="F415" s="256" t="str">
        <f>IF(C404="","",B415&amp;C415&amp;D415)</f>
        <v/>
      </c>
      <c r="H415" s="84"/>
    </row>
    <row r="416" spans="1:8" s="1" customFormat="1" ht="14" customHeight="1">
      <c r="A416" s="78"/>
      <c r="B416" s="260" t="s">
        <v>1060</v>
      </c>
      <c r="C416" s="259" t="str">
        <f>IF(fenixSetup!AA13="","",IF(fenixSetup!AC13="",DataSettings!EO$17,IF(C404=2,VLOOKUP(fenixSetup!AC13,DataSettings!EK$17:EU$112,7,FALSE),VLOOKUP(fenixSetup!AA13,DataSettings!EK$3:EU$16,7,FALSE))))</f>
        <v/>
      </c>
      <c r="D416" s="260" t="s">
        <v>1064</v>
      </c>
      <c r="E416" s="91"/>
      <c r="F416" s="256" t="str">
        <f>IF(C404="","",B416&amp;C416&amp;D416)</f>
        <v/>
      </c>
      <c r="H416" s="84"/>
    </row>
    <row r="417" spans="1:8" s="1" customFormat="1" ht="14" customHeight="1">
      <c r="A417" s="78"/>
      <c r="B417" s="260" t="s">
        <v>9</v>
      </c>
      <c r="C417" s="259"/>
      <c r="D417" s="260"/>
      <c r="E417" s="91"/>
      <c r="F417" s="256" t="str">
        <f>IF(C404="","",B417&amp;C417&amp;D417)</f>
        <v/>
      </c>
      <c r="H417" s="84"/>
    </row>
    <row r="418" spans="1:8" s="1" customFormat="1" ht="14" customHeight="1">
      <c r="A418" s="78"/>
      <c r="B418" s="260" t="s">
        <v>1062</v>
      </c>
      <c r="C418" s="259" t="str">
        <f>IF(fenixSetup!AA13="","",VLOOKUP(fenixSetup!AA13,DataSettings!EK$3:EU$16,10,FALSE))</f>
        <v/>
      </c>
      <c r="D418" s="260" t="s">
        <v>1065</v>
      </c>
      <c r="E418" s="91"/>
      <c r="F418" s="256" t="str">
        <f>IF(C404="","",B418&amp;C418&amp;D418)</f>
        <v/>
      </c>
      <c r="H418" s="84"/>
    </row>
    <row r="419" spans="1:8" s="1" customFormat="1" ht="14" customHeight="1">
      <c r="A419" s="78"/>
      <c r="B419" s="260" t="s">
        <v>1061</v>
      </c>
      <c r="C419" s="259" t="str">
        <f>IF(fenixSetup!AA13="","",VLOOKUP(fenixSetup!AA13,DataSettings!EK$3:EU$16,11,FALSE))</f>
        <v/>
      </c>
      <c r="D419" s="260" t="s">
        <v>1066</v>
      </c>
      <c r="E419" s="91"/>
      <c r="F419" s="256" t="str">
        <f>IF(C404="","",B419&amp;C419&amp;D419)</f>
        <v/>
      </c>
      <c r="H419" s="84"/>
    </row>
    <row r="420" spans="1:8" s="1" customFormat="1" ht="14" customHeight="1">
      <c r="A420" s="78"/>
      <c r="B420" s="260" t="s">
        <v>10</v>
      </c>
      <c r="C420" s="259"/>
      <c r="D420" s="260"/>
      <c r="E420" s="91"/>
      <c r="F420" s="256" t="str">
        <f>IF(C404="","",B420&amp;C420&amp;D420)</f>
        <v/>
      </c>
      <c r="H420" s="84"/>
    </row>
    <row r="421" spans="1:8" s="1" customFormat="1" ht="14" customHeight="1">
      <c r="A421" s="78" t="s">
        <v>1074</v>
      </c>
      <c r="B421" s="260" t="s">
        <v>3</v>
      </c>
      <c r="C421" s="259"/>
      <c r="D421" s="260"/>
      <c r="E421" s="91"/>
      <c r="F421" s="256" t="str">
        <f>IF(C422="","",B421&amp;C421&amp;D421)</f>
        <v>&lt;DataPage&gt;</v>
      </c>
      <c r="H421" s="84"/>
    </row>
    <row r="422" spans="1:8" s="1" customFormat="1" ht="14" customHeight="1">
      <c r="A422" s="81"/>
      <c r="B422" s="260" t="s">
        <v>1058</v>
      </c>
      <c r="C422" s="259">
        <f>IF(fenixSetup!AA14="","",VLOOKUP(fenixSetup!AA14,DataSettings!EK$3:EU$16,2,FALSE))</f>
        <v>2</v>
      </c>
      <c r="D422" s="260" t="s">
        <v>1067</v>
      </c>
      <c r="E422" s="91"/>
      <c r="F422" s="256" t="str">
        <f>IF(C422="","",B422&amp;C422&amp;D422)</f>
        <v xml:space="preserve">  &lt;DataPageType&gt;2&lt;/DataPageType&gt;</v>
      </c>
      <c r="H422" s="84"/>
    </row>
    <row r="423" spans="1:8" s="1" customFormat="1" ht="14" customHeight="1">
      <c r="A423" s="78"/>
      <c r="B423" s="260" t="s">
        <v>1072</v>
      </c>
      <c r="C423" s="259">
        <f>IF(fenixSetup!AA14="","",VLOOKUP(fenixSetup!AA14,DataSettings!EK$3:EU$16,3,FALSE))</f>
        <v>4</v>
      </c>
      <c r="D423" s="260" t="s">
        <v>1068</v>
      </c>
      <c r="E423" s="91"/>
      <c r="F423" s="256" t="str">
        <f>IF(C422="","",B423&amp;C423&amp;D423)</f>
        <v xml:space="preserve">  &lt;DataPageName&gt;4&lt;/DataPageName&gt;</v>
      </c>
      <c r="H423" s="84"/>
    </row>
    <row r="424" spans="1:8" s="1" customFormat="1" ht="14" customHeight="1">
      <c r="A424" s="78"/>
      <c r="B424" s="260" t="s">
        <v>4</v>
      </c>
      <c r="C424" s="259"/>
      <c r="D424" s="260"/>
      <c r="E424" s="91"/>
      <c r="F424" s="256" t="str">
        <f>IF(C422="","",B424&amp;C424&amp;D424)</f>
        <v xml:space="preserve">  &lt;DataPageField1&gt;</v>
      </c>
      <c r="H424" s="84"/>
    </row>
    <row r="425" spans="1:8" s="1" customFormat="1" ht="14" customHeight="1">
      <c r="A425" s="78"/>
      <c r="B425" s="260" t="s">
        <v>1059</v>
      </c>
      <c r="C425" s="259">
        <f>IF(fenixSetup!AA14="","",IF(fenixSetup!AB14="",DataSettings!EN$17,IF(OR(C422=2,C422=1,C422=0),VLOOKUP(fenixSetup!AB14,DataSettings!EK$17:EU$112,4,FALSE),VLOOKUP(fenixSetup!AA14,DataSettings!EK$3:EU$16,4,FALSE))))</f>
        <v>50</v>
      </c>
      <c r="D425" s="260" t="s">
        <v>1063</v>
      </c>
      <c r="E425" s="91"/>
      <c r="F425" s="256" t="str">
        <f>IF(C422="","",B425&amp;C425&amp;D425)</f>
        <v xml:space="preserve">    &lt;DataPageField&gt;50&lt;/DataPageField&gt;</v>
      </c>
      <c r="H425" s="84"/>
    </row>
    <row r="426" spans="1:8" s="1" customFormat="1" ht="14" customHeight="1">
      <c r="A426" s="78"/>
      <c r="B426" s="260" t="s">
        <v>1060</v>
      </c>
      <c r="C426" s="259">
        <f>IF(fenixSetup!AA14="","",IF(fenixSetup!AB14="",DataSettings!EO$17,IF(OR(C422=2,C422=1,C422=0),VLOOKUP(fenixSetup!AB14,DataSettings!EK$17:EU$112,5,FALSE),VLOOKUP(fenixSetup!AA14,DataSettings!EK$3:EU$16,5,FALSE))))</f>
        <v>1</v>
      </c>
      <c r="D426" s="260" t="s">
        <v>1064</v>
      </c>
      <c r="E426" s="91"/>
      <c r="F426" s="256" t="str">
        <f>IF(C422="","",B426&amp;C426&amp;D426)</f>
        <v xml:space="preserve">    &lt;DataPageFieldLabel&gt;1&lt;/DataPageFieldLabel&gt;</v>
      </c>
      <c r="H426" s="84"/>
    </row>
    <row r="427" spans="1:8" s="1" customFormat="1" ht="14" customHeight="1">
      <c r="A427" s="78"/>
      <c r="B427" s="260" t="s">
        <v>5</v>
      </c>
      <c r="C427" s="259"/>
      <c r="D427" s="260"/>
      <c r="E427" s="91"/>
      <c r="F427" s="256" t="str">
        <f>IF(C422="","",B427&amp;C427&amp;D427)</f>
        <v xml:space="preserve">  &lt;/DataPageField1&gt;</v>
      </c>
      <c r="H427" s="84"/>
    </row>
    <row r="428" spans="1:8" s="1" customFormat="1" ht="14" customHeight="1">
      <c r="A428" s="78"/>
      <c r="B428" s="260" t="s">
        <v>6</v>
      </c>
      <c r="C428" s="259"/>
      <c r="D428" s="260"/>
      <c r="E428" s="91"/>
      <c r="F428" s="256" t="str">
        <f>IF(C422="","",B428&amp;C428&amp;D428)</f>
        <v xml:space="preserve">  &lt;DataPageField2&gt;</v>
      </c>
      <c r="H428" s="84"/>
    </row>
    <row r="429" spans="1:8" s="1" customFormat="1" ht="14" customHeight="1">
      <c r="A429" s="78"/>
      <c r="B429" s="260" t="s">
        <v>1059</v>
      </c>
      <c r="C429" s="259">
        <f>IF(fenixSetup!AA14="","",IF(fenixSetup!AD14="",DataSettings!EN$17,IF(OR(C422=2,C422=1),VLOOKUP(fenixSetup!AD14,DataSettings!EK$17:EU$112,8,FALSE),VLOOKUP(fenixSetup!AA14,DataSettings!EK$3:EU$16,8,FALSE))))</f>
        <v>63</v>
      </c>
      <c r="D429" s="260" t="s">
        <v>1063</v>
      </c>
      <c r="E429" s="91"/>
      <c r="F429" s="256" t="str">
        <f>IF(C422="","",B429&amp;C429&amp;D429)</f>
        <v xml:space="preserve">    &lt;DataPageField&gt;63&lt;/DataPageField&gt;</v>
      </c>
      <c r="H429" s="84"/>
    </row>
    <row r="430" spans="1:8" s="1" customFormat="1" ht="14" customHeight="1">
      <c r="A430" s="78"/>
      <c r="B430" s="260" t="s">
        <v>1060</v>
      </c>
      <c r="C430" s="259">
        <f>IF(fenixSetup!AA14="","",IF(fenixSetup!AD14="",DataSettings!EO$17,IF(OR(C422=2,C422=1),VLOOKUP(fenixSetup!AD14,DataSettings!EK$17:EU$112,9,FALSE),VLOOKUP(fenixSetup!AA14,DataSettings!EK$3:EU$16,9,FALSE))))</f>
        <v>1</v>
      </c>
      <c r="D430" s="260" t="s">
        <v>1064</v>
      </c>
      <c r="E430" s="91"/>
      <c r="F430" s="256" t="str">
        <f>IF(C422="","",B430&amp;C430&amp;D430)</f>
        <v xml:space="preserve">    &lt;DataPageFieldLabel&gt;1&lt;/DataPageFieldLabel&gt;</v>
      </c>
      <c r="H430" s="84"/>
    </row>
    <row r="431" spans="1:8" s="1" customFormat="1" ht="14" customHeight="1">
      <c r="A431" s="78"/>
      <c r="B431" s="260" t="s">
        <v>7</v>
      </c>
      <c r="C431" s="259"/>
      <c r="D431" s="260"/>
      <c r="E431" s="91"/>
      <c r="F431" s="256" t="str">
        <f>IF(C422="","",B431&amp;C431&amp;D431)</f>
        <v xml:space="preserve">  &lt;/DataPageField2&gt;</v>
      </c>
      <c r="H431" s="84"/>
    </row>
    <row r="432" spans="1:8" s="1" customFormat="1" ht="14" customHeight="1">
      <c r="A432" s="78"/>
      <c r="B432" s="260" t="s">
        <v>8</v>
      </c>
      <c r="C432" s="259"/>
      <c r="D432" s="260"/>
      <c r="E432" s="91"/>
      <c r="F432" s="256" t="str">
        <f>IF(C422="","",B432&amp;C432&amp;D432)</f>
        <v xml:space="preserve">  &lt;DataPageField3&gt;</v>
      </c>
      <c r="H432" s="84"/>
    </row>
    <row r="433" spans="1:8" s="1" customFormat="1" ht="14" customHeight="1">
      <c r="A433" s="78"/>
      <c r="B433" s="260" t="s">
        <v>1059</v>
      </c>
      <c r="C433" s="259">
        <f>IF(fenixSetup!AA14="","",IF(fenixSetup!AC14="",DataSettings!EN$17,IF(C422=2,VLOOKUP(fenixSetup!AC14,DataSettings!EK$17:EU$112,6,FALSE),VLOOKUP(fenixSetup!AA14,DataSettings!EK$3:EU$16,6,FALSE))))</f>
        <v>49</v>
      </c>
      <c r="D433" s="260" t="s">
        <v>1063</v>
      </c>
      <c r="E433" s="91"/>
      <c r="F433" s="256" t="str">
        <f>IF(C422="","",B433&amp;C433&amp;D433)</f>
        <v xml:space="preserve">    &lt;DataPageField&gt;49&lt;/DataPageField&gt;</v>
      </c>
      <c r="H433" s="84"/>
    </row>
    <row r="434" spans="1:8" s="1" customFormat="1" ht="14" customHeight="1">
      <c r="A434" s="78"/>
      <c r="B434" s="260" t="s">
        <v>1060</v>
      </c>
      <c r="C434" s="259">
        <f>IF(fenixSetup!AA14="","",IF(fenixSetup!AC14="",DataSettings!EO$17,IF(C422=2,VLOOKUP(fenixSetup!AC14,DataSettings!EK$17:EU$112,7,FALSE),VLOOKUP(fenixSetup!AA14,DataSettings!EK$3:EU$16,7,FALSE))))</f>
        <v>1</v>
      </c>
      <c r="D434" s="260" t="s">
        <v>1064</v>
      </c>
      <c r="E434" s="91"/>
      <c r="F434" s="256" t="str">
        <f>IF(C422="","",B434&amp;C434&amp;D434)</f>
        <v xml:space="preserve">    &lt;DataPageFieldLabel&gt;1&lt;/DataPageFieldLabel&gt;</v>
      </c>
      <c r="H434" s="84"/>
    </row>
    <row r="435" spans="1:8" s="1" customFormat="1" ht="14" customHeight="1">
      <c r="A435" s="78"/>
      <c r="B435" s="260" t="s">
        <v>9</v>
      </c>
      <c r="C435" s="259"/>
      <c r="D435" s="260"/>
      <c r="E435" s="91"/>
      <c r="F435" s="256" t="str">
        <f>IF(C422="","",B435&amp;C435&amp;D435)</f>
        <v xml:space="preserve">  &lt;/DataPageField3&gt;</v>
      </c>
      <c r="H435" s="84"/>
    </row>
    <row r="436" spans="1:8" s="1" customFormat="1" ht="14" customHeight="1">
      <c r="A436" s="78"/>
      <c r="B436" s="260" t="s">
        <v>1062</v>
      </c>
      <c r="C436" s="259">
        <f>IF(fenixSetup!AA14="","",VLOOKUP(fenixSetup!AA14,DataSettings!EK$3:EU$16,10,FALSE))</f>
        <v>9</v>
      </c>
      <c r="D436" s="260" t="s">
        <v>1065</v>
      </c>
      <c r="E436" s="91"/>
      <c r="F436" s="256" t="str">
        <f>IF(C422="","",B436&amp;C436&amp;D436)</f>
        <v xml:space="preserve">  &lt;DataPageIdx&gt;9&lt;/DataPageIdx&gt;</v>
      </c>
      <c r="H436" s="84"/>
    </row>
    <row r="437" spans="1:8" s="1" customFormat="1" ht="14" customHeight="1">
      <c r="A437" s="78"/>
      <c r="B437" s="260" t="s">
        <v>1061</v>
      </c>
      <c r="C437" s="259">
        <f>IF(fenixSetup!AA14="","",VLOOKUP(fenixSetup!AA14,DataSettings!EK$3:EU$16,11,FALSE))</f>
        <v>255</v>
      </c>
      <c r="D437" s="260" t="s">
        <v>1066</v>
      </c>
      <c r="E437" s="91"/>
      <c r="F437" s="256" t="str">
        <f>IF(C422="","",B437&amp;C437&amp;D437)</f>
        <v xml:space="preserve">  &lt;DataPageCustomIdx&gt;255&lt;/DataPageCustomIdx&gt;</v>
      </c>
      <c r="H437" s="84"/>
    </row>
    <row r="438" spans="1:8" s="1" customFormat="1" ht="14" customHeight="1">
      <c r="A438" s="78"/>
      <c r="B438" s="260" t="s">
        <v>10</v>
      </c>
      <c r="C438" s="259"/>
      <c r="D438" s="260"/>
      <c r="E438" s="91"/>
      <c r="F438" s="256" t="str">
        <f>IF(C422="","",B438&amp;C438&amp;D438)</f>
        <v>&lt;/DataPage&gt;</v>
      </c>
      <c r="H438" s="84"/>
    </row>
    <row r="439" spans="1:8" s="1" customFormat="1" ht="14" customHeight="1">
      <c r="A439" s="78" t="s">
        <v>1073</v>
      </c>
      <c r="B439" s="260" t="s">
        <v>3</v>
      </c>
      <c r="C439" s="259"/>
      <c r="D439" s="260"/>
      <c r="E439" s="91"/>
      <c r="F439" s="256" t="str">
        <f>IF(C440="","",B439&amp;C439&amp;D439)</f>
        <v>&lt;DataPage&gt;</v>
      </c>
      <c r="H439" s="84"/>
    </row>
    <row r="440" spans="1:8" s="1" customFormat="1" ht="14" customHeight="1">
      <c r="A440" s="81"/>
      <c r="B440" s="260" t="s">
        <v>1058</v>
      </c>
      <c r="C440" s="259">
        <f>IF(fenixSetup!AA15="","",VLOOKUP(fenixSetup!AA15,DataSettings!EK$3:EU$16,2,FALSE))</f>
        <v>2</v>
      </c>
      <c r="D440" s="260" t="s">
        <v>1067</v>
      </c>
      <c r="E440" s="91"/>
      <c r="F440" s="256" t="str">
        <f>IF(C440="","",B440&amp;C440&amp;D440)</f>
        <v xml:space="preserve">  &lt;DataPageType&gt;2&lt;/DataPageType&gt;</v>
      </c>
      <c r="H440" s="84"/>
    </row>
    <row r="441" spans="1:8" s="1" customFormat="1" ht="14" customHeight="1">
      <c r="A441" s="78"/>
      <c r="B441" s="260" t="s">
        <v>1072</v>
      </c>
      <c r="C441" s="259">
        <f>IF(fenixSetup!AA15="","",VLOOKUP(fenixSetup!AA15,DataSettings!EK$3:EU$16,3,FALSE))</f>
        <v>4</v>
      </c>
      <c r="D441" s="260" t="s">
        <v>1068</v>
      </c>
      <c r="E441" s="91"/>
      <c r="F441" s="256" t="str">
        <f>IF(C440="","",B441&amp;C441&amp;D441)</f>
        <v xml:space="preserve">  &lt;DataPageName&gt;4&lt;/DataPageName&gt;</v>
      </c>
      <c r="H441" s="84"/>
    </row>
    <row r="442" spans="1:8" s="1" customFormat="1" ht="14" customHeight="1">
      <c r="A442" s="78"/>
      <c r="B442" s="260" t="s">
        <v>4</v>
      </c>
      <c r="C442" s="259"/>
      <c r="D442" s="260"/>
      <c r="E442" s="91"/>
      <c r="F442" s="256" t="str">
        <f>IF(C440="","",B442&amp;C442&amp;D442)</f>
        <v xml:space="preserve">  &lt;DataPageField1&gt;</v>
      </c>
      <c r="H442" s="84"/>
    </row>
    <row r="443" spans="1:8" s="1" customFormat="1" ht="14" customHeight="1">
      <c r="A443" s="78"/>
      <c r="B443" s="260" t="s">
        <v>1059</v>
      </c>
      <c r="C443" s="259">
        <f>IF(fenixSetup!AA15="","",IF(fenixSetup!AB15="",DataSettings!EN$17,IF(OR(C440=2,C440=1,C440=0),VLOOKUP(fenixSetup!AB15,DataSettings!EK$17:EU$112,4,FALSE),VLOOKUP(fenixSetup!AA15,DataSettings!EK$3:EU$16,4,FALSE))))</f>
        <v>81</v>
      </c>
      <c r="D443" s="260" t="s">
        <v>1063</v>
      </c>
      <c r="E443" s="91"/>
      <c r="F443" s="256" t="str">
        <f>IF(C440="","",B443&amp;C443&amp;D443)</f>
        <v xml:space="preserve">    &lt;DataPageField&gt;81&lt;/DataPageField&gt;</v>
      </c>
      <c r="H443" s="84"/>
    </row>
    <row r="444" spans="1:8" s="1" customFormat="1" ht="14" customHeight="1">
      <c r="A444" s="78"/>
      <c r="B444" s="260" t="s">
        <v>1060</v>
      </c>
      <c r="C444" s="259">
        <f>IF(fenixSetup!AA15="","",IF(fenixSetup!AB15="",DataSettings!EO$17,IF(OR(C440=2,C440=1,C440=0),VLOOKUP(fenixSetup!AB15,DataSettings!EK$17:EU$112,5,FALSE),VLOOKUP(fenixSetup!AA15,DataSettings!EK$3:EU$16,5,FALSE))))</f>
        <v>1</v>
      </c>
      <c r="D444" s="260" t="s">
        <v>1064</v>
      </c>
      <c r="E444" s="91"/>
      <c r="F444" s="256" t="str">
        <f>IF(C440="","",B444&amp;C444&amp;D444)</f>
        <v xml:space="preserve">    &lt;DataPageFieldLabel&gt;1&lt;/DataPageFieldLabel&gt;</v>
      </c>
      <c r="H444" s="84"/>
    </row>
    <row r="445" spans="1:8" s="1" customFormat="1" ht="14" customHeight="1">
      <c r="A445" s="78"/>
      <c r="B445" s="260" t="s">
        <v>5</v>
      </c>
      <c r="C445" s="259"/>
      <c r="D445" s="260"/>
      <c r="E445" s="91"/>
      <c r="F445" s="256" t="str">
        <f>IF(C440="","",B445&amp;C445&amp;D445)</f>
        <v xml:space="preserve">  &lt;/DataPageField1&gt;</v>
      </c>
      <c r="H445" s="84"/>
    </row>
    <row r="446" spans="1:8" s="1" customFormat="1" ht="14" customHeight="1">
      <c r="A446" s="78"/>
      <c r="B446" s="260" t="s">
        <v>6</v>
      </c>
      <c r="C446" s="259"/>
      <c r="D446" s="260"/>
      <c r="E446" s="91"/>
      <c r="F446" s="256" t="str">
        <f>IF(C440="","",B446&amp;C446&amp;D446)</f>
        <v xml:space="preserve">  &lt;DataPageField2&gt;</v>
      </c>
      <c r="H446" s="84"/>
    </row>
    <row r="447" spans="1:8" s="1" customFormat="1" ht="14" customHeight="1">
      <c r="A447" s="78"/>
      <c r="B447" s="260" t="s">
        <v>1059</v>
      </c>
      <c r="C447" s="259">
        <f>IF(fenixSetup!AA15="","",IF(fenixSetup!AD15="",DataSettings!EN$17,IF(OR(C440=2,C440=1),VLOOKUP(fenixSetup!AD15,DataSettings!EK$17:EU$112,8,FALSE),VLOOKUP(fenixSetup!AA15,DataSettings!EK$3:EU$16,8,FALSE))))</f>
        <v>23</v>
      </c>
      <c r="D447" s="260" t="s">
        <v>1063</v>
      </c>
      <c r="E447" s="91"/>
      <c r="F447" s="256" t="str">
        <f>IF(C440="","",B447&amp;C447&amp;D447)</f>
        <v xml:space="preserve">    &lt;DataPageField&gt;23&lt;/DataPageField&gt;</v>
      </c>
      <c r="H447" s="84"/>
    </row>
    <row r="448" spans="1:8" s="1" customFormat="1" ht="14" customHeight="1">
      <c r="A448" s="78"/>
      <c r="B448" s="260" t="s">
        <v>1060</v>
      </c>
      <c r="C448" s="259">
        <f>IF(fenixSetup!AA15="","",IF(fenixSetup!AD15="",DataSettings!EO$17,IF(OR(C440=2,C440=1),VLOOKUP(fenixSetup!AD15,DataSettings!EK$17:EU$112,9,FALSE),VLOOKUP(fenixSetup!AA15,DataSettings!EK$3:EU$16,9,FALSE))))</f>
        <v>1</v>
      </c>
      <c r="D448" s="260" t="s">
        <v>1064</v>
      </c>
      <c r="E448" s="91"/>
      <c r="F448" s="256" t="str">
        <f>IF(C440="","",B448&amp;C448&amp;D448)</f>
        <v xml:space="preserve">    &lt;DataPageFieldLabel&gt;1&lt;/DataPageFieldLabel&gt;</v>
      </c>
      <c r="H448" s="84"/>
    </row>
    <row r="449" spans="1:8" s="1" customFormat="1" ht="14" customHeight="1">
      <c r="A449" s="78"/>
      <c r="B449" s="260" t="s">
        <v>7</v>
      </c>
      <c r="C449" s="259"/>
      <c r="D449" s="260"/>
      <c r="E449" s="91"/>
      <c r="F449" s="256" t="str">
        <f>IF(C440="","",B449&amp;C449&amp;D449)</f>
        <v xml:space="preserve">  &lt;/DataPageField2&gt;</v>
      </c>
      <c r="H449" s="84"/>
    </row>
    <row r="450" spans="1:8" s="1" customFormat="1" ht="14" customHeight="1">
      <c r="A450" s="78"/>
      <c r="B450" s="260" t="s">
        <v>8</v>
      </c>
      <c r="C450" s="259"/>
      <c r="D450" s="260"/>
      <c r="E450" s="91"/>
      <c r="F450" s="256" t="str">
        <f>IF(C440="","",B450&amp;C450&amp;D450)</f>
        <v xml:space="preserve">  &lt;DataPageField3&gt;</v>
      </c>
      <c r="H450" s="84"/>
    </row>
    <row r="451" spans="1:8" s="1" customFormat="1" ht="14" customHeight="1">
      <c r="A451" s="78"/>
      <c r="B451" s="260" t="s">
        <v>1059</v>
      </c>
      <c r="C451" s="259">
        <f>IF(fenixSetup!AA15="","",IF(fenixSetup!AC15="",DataSettings!EN$17,IF(C440=2,VLOOKUP(fenixSetup!AC15,DataSettings!EK$17:EU$112,6,FALSE),VLOOKUP(fenixSetup!AA15,DataSettings!EK$3:EU$16,6,FALSE))))</f>
        <v>97</v>
      </c>
      <c r="D451" s="260" t="s">
        <v>1063</v>
      </c>
      <c r="E451" s="91"/>
      <c r="F451" s="256" t="str">
        <f>IF(C440="","",B451&amp;C451&amp;D451)</f>
        <v xml:space="preserve">    &lt;DataPageField&gt;97&lt;/DataPageField&gt;</v>
      </c>
      <c r="H451" s="84"/>
    </row>
    <row r="452" spans="1:8" s="1" customFormat="1" ht="14" customHeight="1">
      <c r="A452" s="78"/>
      <c r="B452" s="260" t="s">
        <v>1060</v>
      </c>
      <c r="C452" s="259">
        <f>IF(fenixSetup!AA15="","",IF(fenixSetup!AC15="",DataSettings!EO$17,IF(C440=2,VLOOKUP(fenixSetup!AC15,DataSettings!EK$17:EU$112,7,FALSE),VLOOKUP(fenixSetup!AA15,DataSettings!EK$3:EU$16,7,FALSE))))</f>
        <v>1</v>
      </c>
      <c r="D452" s="260" t="s">
        <v>1064</v>
      </c>
      <c r="E452" s="91"/>
      <c r="F452" s="256" t="str">
        <f>IF(C440="","",B452&amp;C452&amp;D452)</f>
        <v xml:space="preserve">    &lt;DataPageFieldLabel&gt;1&lt;/DataPageFieldLabel&gt;</v>
      </c>
      <c r="H452" s="84"/>
    </row>
    <row r="453" spans="1:8" s="1" customFormat="1" ht="14" customHeight="1">
      <c r="A453" s="78"/>
      <c r="B453" s="260" t="s">
        <v>9</v>
      </c>
      <c r="C453" s="259"/>
      <c r="D453" s="260"/>
      <c r="E453" s="91"/>
      <c r="F453" s="256" t="str">
        <f>IF(C440="","",B453&amp;C453&amp;D453)</f>
        <v xml:space="preserve">  &lt;/DataPageField3&gt;</v>
      </c>
      <c r="H453" s="84"/>
    </row>
    <row r="454" spans="1:8" s="1" customFormat="1" ht="14" customHeight="1">
      <c r="A454" s="78"/>
      <c r="B454" s="260" t="s">
        <v>1062</v>
      </c>
      <c r="C454" s="259">
        <f>IF(fenixSetup!AA15="","",VLOOKUP(fenixSetup!AA15,DataSettings!EK$3:EU$16,10,FALSE))</f>
        <v>9</v>
      </c>
      <c r="D454" s="260" t="s">
        <v>1065</v>
      </c>
      <c r="E454" s="91"/>
      <c r="F454" s="256" t="str">
        <f>IF(C440="","",B454&amp;C454&amp;D454)</f>
        <v xml:space="preserve">  &lt;DataPageIdx&gt;9&lt;/DataPageIdx&gt;</v>
      </c>
      <c r="H454" s="84"/>
    </row>
    <row r="455" spans="1:8" s="1" customFormat="1" ht="14" customHeight="1">
      <c r="A455" s="78"/>
      <c r="B455" s="260" t="s">
        <v>1061</v>
      </c>
      <c r="C455" s="259">
        <f>IF(fenixSetup!AA15="","",VLOOKUP(fenixSetup!AA15,DataSettings!EK$3:EU$16,11,FALSE))</f>
        <v>255</v>
      </c>
      <c r="D455" s="260" t="s">
        <v>1066</v>
      </c>
      <c r="E455" s="91"/>
      <c r="F455" s="256" t="str">
        <f>IF(C440="","",B455&amp;C455&amp;D455)</f>
        <v xml:space="preserve">  &lt;DataPageCustomIdx&gt;255&lt;/DataPageCustomIdx&gt;</v>
      </c>
      <c r="H455" s="84"/>
    </row>
    <row r="456" spans="1:8" s="1" customFormat="1" ht="14" customHeight="1">
      <c r="A456" s="78"/>
      <c r="B456" s="260" t="s">
        <v>10</v>
      </c>
      <c r="C456" s="259"/>
      <c r="D456" s="260"/>
      <c r="E456" s="91"/>
      <c r="F456" s="256" t="str">
        <f>IF(C440="","",B456&amp;C456&amp;D456)</f>
        <v>&lt;/DataPage&gt;</v>
      </c>
      <c r="H456" s="84"/>
    </row>
    <row r="457" spans="1:8" s="1" customFormat="1" ht="14" customHeight="1">
      <c r="A457" s="78" t="s">
        <v>1093</v>
      </c>
      <c r="B457" s="260" t="s">
        <v>11</v>
      </c>
      <c r="C457" s="259"/>
      <c r="D457" s="260"/>
      <c r="E457" s="91"/>
      <c r="F457" s="256" t="str">
        <f>IF(C458="","",B457&amp;C457&amp;D457)</f>
        <v>&lt;NavDataPage&gt;</v>
      </c>
      <c r="H457" s="84"/>
    </row>
    <row r="458" spans="1:8" s="1" customFormat="1" ht="14" customHeight="1">
      <c r="A458" s="81"/>
      <c r="B458" s="260" t="s">
        <v>1058</v>
      </c>
      <c r="C458" s="259">
        <f>IF(fenixSetup!AA19="","",VLOOKUP(fenixSetup!AA19,DataSettings!EK$3:EU$16,2,FALSE))</f>
        <v>3</v>
      </c>
      <c r="D458" s="260" t="s">
        <v>1067</v>
      </c>
      <c r="E458" s="91"/>
      <c r="F458" s="256" t="str">
        <f>IF(C458="","",B458&amp;C458&amp;D458)</f>
        <v xml:space="preserve">  &lt;DataPageType&gt;3&lt;/DataPageType&gt;</v>
      </c>
      <c r="H458" s="84"/>
    </row>
    <row r="459" spans="1:8" s="1" customFormat="1" ht="14" customHeight="1">
      <c r="A459" s="78"/>
      <c r="B459" s="260" t="s">
        <v>1072</v>
      </c>
      <c r="C459" s="259">
        <f>IF(fenixSetup!AA19="","",VLOOKUP(fenixSetup!AA19,DataSettings!EK$3:EU$16,3,FALSE))</f>
        <v>11</v>
      </c>
      <c r="D459" s="260" t="s">
        <v>1068</v>
      </c>
      <c r="E459" s="91"/>
      <c r="F459" s="256" t="str">
        <f>IF(C458="","",B459&amp;C459&amp;D459)</f>
        <v xml:space="preserve">  &lt;DataPageName&gt;11&lt;/DataPageName&gt;</v>
      </c>
      <c r="H459" s="84"/>
    </row>
    <row r="460" spans="1:8" s="1" customFormat="1" ht="14" customHeight="1">
      <c r="A460" s="78"/>
      <c r="B460" s="260" t="s">
        <v>4</v>
      </c>
      <c r="C460" s="259"/>
      <c r="D460" s="260"/>
      <c r="E460" s="91"/>
      <c r="F460" s="256" t="str">
        <f>IF(C458="","",B460&amp;C460&amp;D460)</f>
        <v xml:space="preserve">  &lt;DataPageField1&gt;</v>
      </c>
      <c r="H460" s="84"/>
    </row>
    <row r="461" spans="1:8" s="1" customFormat="1" ht="14" customHeight="1">
      <c r="A461" s="78"/>
      <c r="B461" s="260" t="s">
        <v>1059</v>
      </c>
      <c r="C461" s="259">
        <f>IF(fenixSetup!AA19="","",IF(fenixSetup!AB19="",DataSettings!EN$17,IF(OR(C458=2,C458=1,C458=0),VLOOKUP(fenixSetup!AB19,DataSettings!EK$17:EU$112,4,FALSE),VLOOKUP(fenixSetup!AA19,DataSettings!EK$3:EU$16,4,FALSE))))</f>
        <v>83</v>
      </c>
      <c r="D461" s="260" t="s">
        <v>1063</v>
      </c>
      <c r="E461" s="91"/>
      <c r="F461" s="256" t="str">
        <f>IF(C458="","",B461&amp;C461&amp;D461)</f>
        <v xml:space="preserve">    &lt;DataPageField&gt;83&lt;/DataPageField&gt;</v>
      </c>
      <c r="H461" s="84"/>
    </row>
    <row r="462" spans="1:8" s="1" customFormat="1" ht="14" customHeight="1">
      <c r="A462" s="78"/>
      <c r="B462" s="260" t="s">
        <v>1060</v>
      </c>
      <c r="C462" s="259">
        <f>IF(fenixSetup!AA19="","",IF(fenixSetup!AB19="",DataSettings!EO$17,IF(OR(C458=2,C458=1,C458=0),VLOOKUP(fenixSetup!AB19,DataSettings!EK$17:EU$112,5,FALSE),VLOOKUP(fenixSetup!AA19,DataSettings!EK$3:EU$16,5,FALSE))))</f>
        <v>0</v>
      </c>
      <c r="D462" s="260" t="s">
        <v>1064</v>
      </c>
      <c r="E462" s="91"/>
      <c r="F462" s="256" t="str">
        <f>IF(C458="","",B462&amp;C462&amp;D462)</f>
        <v xml:space="preserve">    &lt;DataPageFieldLabel&gt;0&lt;/DataPageFieldLabel&gt;</v>
      </c>
      <c r="H462" s="84"/>
    </row>
    <row r="463" spans="1:8" s="1" customFormat="1" ht="14" customHeight="1">
      <c r="A463" s="78"/>
      <c r="B463" s="260" t="s">
        <v>5</v>
      </c>
      <c r="C463" s="259"/>
      <c r="D463" s="260"/>
      <c r="E463" s="91"/>
      <c r="F463" s="256" t="str">
        <f>IF(C458="","",B463&amp;C463&amp;D463)</f>
        <v xml:space="preserve">  &lt;/DataPageField1&gt;</v>
      </c>
      <c r="H463" s="84"/>
    </row>
    <row r="464" spans="1:8" s="1" customFormat="1" ht="14" customHeight="1">
      <c r="A464" s="78"/>
      <c r="B464" s="260" t="s">
        <v>6</v>
      </c>
      <c r="C464" s="259"/>
      <c r="D464" s="260"/>
      <c r="E464" s="91"/>
      <c r="F464" s="256" t="str">
        <f>IF(C458="","",B464&amp;C464&amp;D464)</f>
        <v xml:space="preserve">  &lt;DataPageField2&gt;</v>
      </c>
      <c r="H464" s="84"/>
    </row>
    <row r="465" spans="1:8" s="1" customFormat="1" ht="14" customHeight="1">
      <c r="A465" s="78"/>
      <c r="B465" s="260" t="s">
        <v>1059</v>
      </c>
      <c r="C465" s="259">
        <f>IF(fenixSetup!AA19="","",IF(fenixSetup!AD19="",DataSettings!EN$17,IF(OR(C458=2,C458=1),VLOOKUP(fenixSetup!AD19,DataSettings!EK$17:EU$112,8,FALSE),VLOOKUP(fenixSetup!AA19,DataSettings!EK$3:EU$16,8,FALSE))))</f>
        <v>83</v>
      </c>
      <c r="D465" s="260" t="s">
        <v>1063</v>
      </c>
      <c r="E465" s="91"/>
      <c r="F465" s="256" t="str">
        <f>IF(C458="","",B465&amp;C465&amp;D465)</f>
        <v xml:space="preserve">    &lt;DataPageField&gt;83&lt;/DataPageField&gt;</v>
      </c>
      <c r="H465" s="84"/>
    </row>
    <row r="466" spans="1:8" s="1" customFormat="1" ht="14" customHeight="1">
      <c r="A466" s="78"/>
      <c r="B466" s="260" t="s">
        <v>1060</v>
      </c>
      <c r="C466" s="259">
        <f>IF(fenixSetup!AA19="","",IF(fenixSetup!AD19="",DataSettings!EO$17,IF(OR(C458=2,C458=1),VLOOKUP(fenixSetup!AD19,DataSettings!EK$17:EU$112,9,FALSE),VLOOKUP(fenixSetup!AA19,DataSettings!EK$3:EU$16,9,FALSE))))</f>
        <v>0</v>
      </c>
      <c r="D466" s="260" t="s">
        <v>1064</v>
      </c>
      <c r="E466" s="91"/>
      <c r="F466" s="256" t="str">
        <f>IF(C458="","",B466&amp;C466&amp;D466)</f>
        <v xml:space="preserve">    &lt;DataPageFieldLabel&gt;0&lt;/DataPageFieldLabel&gt;</v>
      </c>
      <c r="H466" s="84"/>
    </row>
    <row r="467" spans="1:8" s="1" customFormat="1" ht="14" customHeight="1">
      <c r="A467" s="78"/>
      <c r="B467" s="260" t="s">
        <v>7</v>
      </c>
      <c r="C467" s="259"/>
      <c r="D467" s="260"/>
      <c r="E467" s="91"/>
      <c r="F467" s="256" t="str">
        <f>IF(C458="","",B467&amp;C467&amp;D467)</f>
        <v xml:space="preserve">  &lt;/DataPageField2&gt;</v>
      </c>
      <c r="H467" s="84"/>
    </row>
    <row r="468" spans="1:8" s="1" customFormat="1" ht="14" customHeight="1">
      <c r="A468" s="78"/>
      <c r="B468" s="260" t="s">
        <v>8</v>
      </c>
      <c r="C468" s="259"/>
      <c r="D468" s="260"/>
      <c r="E468" s="91"/>
      <c r="F468" s="256" t="str">
        <f>IF(C458="","",B468&amp;C468&amp;D468)</f>
        <v xml:space="preserve">  &lt;DataPageField3&gt;</v>
      </c>
      <c r="H468" s="84"/>
    </row>
    <row r="469" spans="1:8" s="1" customFormat="1" ht="14" customHeight="1">
      <c r="A469" s="78"/>
      <c r="B469" s="260" t="s">
        <v>1059</v>
      </c>
      <c r="C469" s="259">
        <f>IF(fenixSetup!AA19="","",IF(fenixSetup!AC19="",DataSettings!EN$17,IF(C458=2,VLOOKUP(fenixSetup!AC19,DataSettings!EK$17:EU$112,6,FALSE),VLOOKUP(fenixSetup!AA19,DataSettings!EK$3:EU$16,6,FALSE))))</f>
        <v>83</v>
      </c>
      <c r="D469" s="260" t="s">
        <v>1063</v>
      </c>
      <c r="E469" s="91"/>
      <c r="F469" s="256" t="str">
        <f>IF(C458="","",B469&amp;C469&amp;D469)</f>
        <v xml:space="preserve">    &lt;DataPageField&gt;83&lt;/DataPageField&gt;</v>
      </c>
      <c r="H469" s="84"/>
    </row>
    <row r="470" spans="1:8" s="1" customFormat="1" ht="14" customHeight="1">
      <c r="A470" s="78"/>
      <c r="B470" s="260" t="s">
        <v>1060</v>
      </c>
      <c r="C470" s="259">
        <f>IF(fenixSetup!AA19="","",IF(fenixSetup!AC19="",DataSettings!EO$17,IF(C458=2,VLOOKUP(fenixSetup!AC19,DataSettings!EK$17:EU$112,7,FALSE),VLOOKUP(fenixSetup!AA19,DataSettings!EK$3:EU$16,7,FALSE))))</f>
        <v>0</v>
      </c>
      <c r="D470" s="260" t="s">
        <v>1064</v>
      </c>
      <c r="E470" s="91"/>
      <c r="F470" s="256" t="str">
        <f>IF(C458="","",B470&amp;C470&amp;D470)</f>
        <v xml:space="preserve">    &lt;DataPageFieldLabel&gt;0&lt;/DataPageFieldLabel&gt;</v>
      </c>
      <c r="H470" s="84"/>
    </row>
    <row r="471" spans="1:8" s="1" customFormat="1" ht="14" customHeight="1">
      <c r="A471" s="78"/>
      <c r="B471" s="260" t="s">
        <v>9</v>
      </c>
      <c r="C471" s="259"/>
      <c r="D471" s="260"/>
      <c r="E471" s="91"/>
      <c r="F471" s="256" t="str">
        <f>IF(C458="","",B471&amp;C471&amp;D471)</f>
        <v xml:space="preserve">  &lt;/DataPageField3&gt;</v>
      </c>
      <c r="H471" s="84"/>
    </row>
    <row r="472" spans="1:8" s="1" customFormat="1" ht="14" customHeight="1">
      <c r="A472" s="78"/>
      <c r="B472" s="260" t="s">
        <v>1062</v>
      </c>
      <c r="C472" s="259">
        <f>IF(fenixSetup!AA19="","",VLOOKUP(fenixSetup!AA19,DataSettings!EK$3:EU$16,10,FALSE))</f>
        <v>7</v>
      </c>
      <c r="D472" s="260" t="s">
        <v>1065</v>
      </c>
      <c r="E472" s="91"/>
      <c r="F472" s="256" t="str">
        <f>IF(C458="","",B472&amp;C472&amp;D472)</f>
        <v xml:space="preserve">  &lt;DataPageIdx&gt;7&lt;/DataPageIdx&gt;</v>
      </c>
      <c r="H472" s="84"/>
    </row>
    <row r="473" spans="1:8" s="1" customFormat="1" ht="14" customHeight="1">
      <c r="A473" s="78"/>
      <c r="B473" s="260" t="s">
        <v>1061</v>
      </c>
      <c r="C473" s="259">
        <f>IF(fenixSetup!AA19="","",VLOOKUP(fenixSetup!AA19,DataSettings!EK$3:EU$16,11,FALSE))</f>
        <v>1</v>
      </c>
      <c r="D473" s="260" t="s">
        <v>1066</v>
      </c>
      <c r="E473" s="91"/>
      <c r="F473" s="256" t="str">
        <f>IF(C458="","",B473&amp;C473&amp;D473)</f>
        <v xml:space="preserve">  &lt;DataPageCustomIdx&gt;1&lt;/DataPageCustomIdx&gt;</v>
      </c>
      <c r="H473" s="84"/>
    </row>
    <row r="474" spans="1:8" s="1" customFormat="1" ht="14" customHeight="1">
      <c r="A474" s="78"/>
      <c r="B474" s="260" t="s">
        <v>12</v>
      </c>
      <c r="C474" s="259"/>
      <c r="D474" s="260"/>
      <c r="E474" s="91"/>
      <c r="F474" s="256" t="str">
        <f>IF(C458="","",B474&amp;C474&amp;D474)</f>
        <v>&lt;/NavDataPage&gt;</v>
      </c>
      <c r="H474" s="84"/>
    </row>
    <row r="475" spans="1:8" s="1" customFormat="1" ht="14" customHeight="1">
      <c r="A475" s="78" t="s">
        <v>1092</v>
      </c>
      <c r="B475" s="260" t="s">
        <v>11</v>
      </c>
      <c r="C475" s="259"/>
      <c r="D475" s="260"/>
      <c r="E475" s="91"/>
      <c r="F475" s="256" t="str">
        <f>IF(C476="","",B475&amp;C475&amp;D475)</f>
        <v>&lt;NavDataPage&gt;</v>
      </c>
      <c r="H475" s="84"/>
    </row>
    <row r="476" spans="1:8" s="1" customFormat="1" ht="14" customHeight="1">
      <c r="A476" s="81"/>
      <c r="B476" s="260" t="s">
        <v>1058</v>
      </c>
      <c r="C476" s="259">
        <f>IF(fenixSetup!AA20="","",VLOOKUP(fenixSetup!AA20,DataSettings!EK$3:EU$16,2,FALSE))</f>
        <v>3</v>
      </c>
      <c r="D476" s="260" t="s">
        <v>1067</v>
      </c>
      <c r="E476" s="91"/>
      <c r="F476" s="256" t="str">
        <f>IF(C476="","",B476&amp;C476&amp;D476)</f>
        <v xml:space="preserve">  &lt;DataPageType&gt;3&lt;/DataPageType&gt;</v>
      </c>
      <c r="H476" s="84"/>
    </row>
    <row r="477" spans="1:8" s="1" customFormat="1" ht="14" customHeight="1">
      <c r="A477" s="78"/>
      <c r="B477" s="260" t="s">
        <v>1072</v>
      </c>
      <c r="C477" s="259">
        <f>IF(fenixSetup!AA20="","",VLOOKUP(fenixSetup!AA20,DataSettings!EK$3:EU$16,3,FALSE))</f>
        <v>1796</v>
      </c>
      <c r="D477" s="260" t="s">
        <v>1068</v>
      </c>
      <c r="E477" s="91"/>
      <c r="F477" s="256" t="str">
        <f>IF(C476="","",B477&amp;C477&amp;D477)</f>
        <v xml:space="preserve">  &lt;DataPageName&gt;1796&lt;/DataPageName&gt;</v>
      </c>
      <c r="H477" s="84"/>
    </row>
    <row r="478" spans="1:8" s="1" customFormat="1" ht="14" customHeight="1">
      <c r="A478" s="78"/>
      <c r="B478" s="260" t="s">
        <v>4</v>
      </c>
      <c r="C478" s="259"/>
      <c r="D478" s="260"/>
      <c r="E478" s="91"/>
      <c r="F478" s="256" t="str">
        <f>IF(C476="","",B478&amp;C478&amp;D478)</f>
        <v xml:space="preserve">  &lt;DataPageField1&gt;</v>
      </c>
      <c r="H478" s="84"/>
    </row>
    <row r="479" spans="1:8" s="1" customFormat="1" ht="14" customHeight="1">
      <c r="A479" s="78"/>
      <c r="B479" s="260" t="s">
        <v>1059</v>
      </c>
      <c r="C479" s="259">
        <f>IF(fenixSetup!AA20="","",IF(fenixSetup!AB20="",DataSettings!EN$17,IF(OR(C476=2,C476=1,C476=0),VLOOKUP(fenixSetup!AB20,DataSettings!EK$17:EU$112,4,FALSE),VLOOKUP(fenixSetup!AA20,DataSettings!EK$3:EU$16,4,FALSE))))</f>
        <v>255</v>
      </c>
      <c r="D479" s="260" t="s">
        <v>1063</v>
      </c>
      <c r="E479" s="91"/>
      <c r="F479" s="256" t="str">
        <f>IF(C476="","",B479&amp;C479&amp;D479)</f>
        <v xml:space="preserve">    &lt;DataPageField&gt;255&lt;/DataPageField&gt;</v>
      </c>
      <c r="H479" s="84"/>
    </row>
    <row r="480" spans="1:8" s="1" customFormat="1" ht="14" customHeight="1">
      <c r="A480" s="78"/>
      <c r="B480" s="260" t="s">
        <v>1060</v>
      </c>
      <c r="C480" s="259">
        <f>IF(fenixSetup!AA20="","",IF(fenixSetup!AB20="",DataSettings!EO$17,IF(OR(C476=2,C476=1,C476=0),VLOOKUP(fenixSetup!AB20,DataSettings!EK$17:EU$112,5,FALSE),VLOOKUP(fenixSetup!AA20,DataSettings!EK$3:EU$16,5,FALSE))))</f>
        <v>0</v>
      </c>
      <c r="D480" s="260" t="s">
        <v>1064</v>
      </c>
      <c r="E480" s="91"/>
      <c r="F480" s="256" t="str">
        <f>IF(C476="","",B480&amp;C480&amp;D480)</f>
        <v xml:space="preserve">    &lt;DataPageFieldLabel&gt;0&lt;/DataPageFieldLabel&gt;</v>
      </c>
      <c r="H480" s="84"/>
    </row>
    <row r="481" spans="1:8" s="1" customFormat="1" ht="14" customHeight="1">
      <c r="A481" s="78"/>
      <c r="B481" s="260" t="s">
        <v>5</v>
      </c>
      <c r="C481" s="259"/>
      <c r="D481" s="260"/>
      <c r="E481" s="91"/>
      <c r="F481" s="256" t="str">
        <f>IF(C476="","",B481&amp;C481&amp;D481)</f>
        <v xml:space="preserve">  &lt;/DataPageField1&gt;</v>
      </c>
      <c r="H481" s="84"/>
    </row>
    <row r="482" spans="1:8" s="1" customFormat="1" ht="14" customHeight="1">
      <c r="A482" s="78"/>
      <c r="B482" s="260" t="s">
        <v>6</v>
      </c>
      <c r="C482" s="259"/>
      <c r="D482" s="260"/>
      <c r="E482" s="91"/>
      <c r="F482" s="256" t="str">
        <f>IF(C476="","",B482&amp;C482&amp;D482)</f>
        <v xml:space="preserve">  &lt;DataPageField2&gt;</v>
      </c>
      <c r="H482" s="84"/>
    </row>
    <row r="483" spans="1:8" s="1" customFormat="1" ht="14" customHeight="1">
      <c r="A483" s="78"/>
      <c r="B483" s="260" t="s">
        <v>1059</v>
      </c>
      <c r="C483" s="259">
        <f>IF(fenixSetup!AA20="","",IF(fenixSetup!AD20="",DataSettings!EN$17,IF(OR(C476=2,C476=1),VLOOKUP(fenixSetup!AD20,DataSettings!EK$17:EU$112,8,FALSE),VLOOKUP(fenixSetup!AA20,DataSettings!EK$3:EU$16,8,FALSE))))</f>
        <v>255</v>
      </c>
      <c r="D483" s="260" t="s">
        <v>1063</v>
      </c>
      <c r="E483" s="91"/>
      <c r="F483" s="256" t="str">
        <f>IF(C476="","",B483&amp;C483&amp;D483)</f>
        <v xml:space="preserve">    &lt;DataPageField&gt;255&lt;/DataPageField&gt;</v>
      </c>
      <c r="H483" s="84"/>
    </row>
    <row r="484" spans="1:8" s="1" customFormat="1" ht="14" customHeight="1">
      <c r="A484" s="78"/>
      <c r="B484" s="260" t="s">
        <v>1060</v>
      </c>
      <c r="C484" s="259">
        <f>IF(fenixSetup!AA20="","",IF(fenixSetup!AD20="",DataSettings!EO$17,IF(OR(C476=2,C476=1),VLOOKUP(fenixSetup!AD20,DataSettings!EK$17:EU$112,9,FALSE),VLOOKUP(fenixSetup!AA20,DataSettings!EK$3:EU$16,9,FALSE))))</f>
        <v>0</v>
      </c>
      <c r="D484" s="260" t="s">
        <v>1064</v>
      </c>
      <c r="E484" s="91"/>
      <c r="F484" s="256" t="str">
        <f>IF(C476="","",B484&amp;C484&amp;D484)</f>
        <v xml:space="preserve">    &lt;DataPageFieldLabel&gt;0&lt;/DataPageFieldLabel&gt;</v>
      </c>
      <c r="H484" s="84"/>
    </row>
    <row r="485" spans="1:8" s="1" customFormat="1" ht="14" customHeight="1">
      <c r="A485" s="78"/>
      <c r="B485" s="260" t="s">
        <v>7</v>
      </c>
      <c r="C485" s="259"/>
      <c r="D485" s="260"/>
      <c r="E485" s="91"/>
      <c r="F485" s="256" t="str">
        <f>IF(C476="","",B485&amp;C485&amp;D485)</f>
        <v xml:space="preserve">  &lt;/DataPageField2&gt;</v>
      </c>
      <c r="H485" s="84"/>
    </row>
    <row r="486" spans="1:8" s="1" customFormat="1" ht="14" customHeight="1">
      <c r="A486" s="78"/>
      <c r="B486" s="260" t="s">
        <v>8</v>
      </c>
      <c r="C486" s="259"/>
      <c r="D486" s="260"/>
      <c r="E486" s="91"/>
      <c r="F486" s="256" t="str">
        <f>IF(C476="","",B486&amp;C486&amp;D486)</f>
        <v xml:space="preserve">  &lt;DataPageField3&gt;</v>
      </c>
      <c r="H486" s="84"/>
    </row>
    <row r="487" spans="1:8" s="1" customFormat="1" ht="14" customHeight="1">
      <c r="A487" s="78"/>
      <c r="B487" s="260" t="s">
        <v>1059</v>
      </c>
      <c r="C487" s="259">
        <f>IF(fenixSetup!AA20="","",IF(fenixSetup!AC20="",DataSettings!EN$17,IF(C476=2,VLOOKUP(fenixSetup!AC20,DataSettings!EK$17:EU$112,6,FALSE),VLOOKUP(fenixSetup!AA20,DataSettings!EK$3:EU$16,6,FALSE))))</f>
        <v>255</v>
      </c>
      <c r="D487" s="260" t="s">
        <v>1063</v>
      </c>
      <c r="E487" s="91"/>
      <c r="F487" s="256" t="str">
        <f>IF(C476="","",B487&amp;C487&amp;D487)</f>
        <v xml:space="preserve">    &lt;DataPageField&gt;255&lt;/DataPageField&gt;</v>
      </c>
      <c r="H487" s="84"/>
    </row>
    <row r="488" spans="1:8" s="1" customFormat="1" ht="14" customHeight="1">
      <c r="A488" s="78"/>
      <c r="B488" s="260" t="s">
        <v>1060</v>
      </c>
      <c r="C488" s="259">
        <f>IF(fenixSetup!AA20="","",IF(fenixSetup!AC20="",DataSettings!EO$17,IF(C476=2,VLOOKUP(fenixSetup!AC20,DataSettings!EK$17:EU$112,7,FALSE),VLOOKUP(fenixSetup!AA20,DataSettings!EK$3:EU$16,7,FALSE))))</f>
        <v>0</v>
      </c>
      <c r="D488" s="260" t="s">
        <v>1064</v>
      </c>
      <c r="E488" s="91"/>
      <c r="F488" s="256" t="str">
        <f>IF(C476="","",B488&amp;C488&amp;D488)</f>
        <v xml:space="preserve">    &lt;DataPageFieldLabel&gt;0&lt;/DataPageFieldLabel&gt;</v>
      </c>
      <c r="H488" s="84"/>
    </row>
    <row r="489" spans="1:8" s="1" customFormat="1" ht="14" customHeight="1">
      <c r="A489" s="78"/>
      <c r="B489" s="260" t="s">
        <v>9</v>
      </c>
      <c r="C489" s="259"/>
      <c r="D489" s="260"/>
      <c r="E489" s="91"/>
      <c r="F489" s="256" t="str">
        <f>IF(C476="","",B489&amp;C489&amp;D489)</f>
        <v xml:space="preserve">  &lt;/DataPageField3&gt;</v>
      </c>
      <c r="H489" s="84"/>
    </row>
    <row r="490" spans="1:8" s="1" customFormat="1" ht="14" customHeight="1">
      <c r="A490" s="78"/>
      <c r="B490" s="260" t="s">
        <v>1062</v>
      </c>
      <c r="C490" s="259">
        <f>IF(fenixSetup!AA20="","",VLOOKUP(fenixSetup!AA20,DataSettings!EK$3:EU$16,10,FALSE))</f>
        <v>0</v>
      </c>
      <c r="D490" s="260" t="s">
        <v>1065</v>
      </c>
      <c r="E490" s="91"/>
      <c r="F490" s="256" t="str">
        <f>IF(C476="","",B490&amp;C490&amp;D490)</f>
        <v xml:space="preserve">  &lt;DataPageIdx&gt;0&lt;/DataPageIdx&gt;</v>
      </c>
      <c r="H490" s="84"/>
    </row>
    <row r="491" spans="1:8" s="1" customFormat="1" ht="14" customHeight="1">
      <c r="A491" s="78"/>
      <c r="B491" s="260" t="s">
        <v>1061</v>
      </c>
      <c r="C491" s="259">
        <f>IF(fenixSetup!AA20="","",VLOOKUP(fenixSetup!AA20,DataSettings!EK$3:EU$16,11,FALSE))</f>
        <v>255</v>
      </c>
      <c r="D491" s="260" t="s">
        <v>1066</v>
      </c>
      <c r="E491" s="91"/>
      <c r="F491" s="256" t="str">
        <f>IF(C476="","",B491&amp;C491&amp;D491)</f>
        <v xml:space="preserve">  &lt;DataPageCustomIdx&gt;255&lt;/DataPageCustomIdx&gt;</v>
      </c>
      <c r="H491" s="84"/>
    </row>
    <row r="492" spans="1:8" s="1" customFormat="1" ht="14" customHeight="1">
      <c r="A492" s="78"/>
      <c r="B492" s="260" t="s">
        <v>12</v>
      </c>
      <c r="C492" s="259"/>
      <c r="D492" s="260"/>
      <c r="E492" s="91"/>
      <c r="F492" s="256" t="str">
        <f>IF(C476="","",B492&amp;C492&amp;D492)</f>
        <v>&lt;/NavDataPage&gt;</v>
      </c>
      <c r="H492" s="84"/>
    </row>
    <row r="493" spans="1:8" s="1" customFormat="1" ht="14" customHeight="1">
      <c r="A493" s="78" t="s">
        <v>1091</v>
      </c>
      <c r="B493" s="260" t="s">
        <v>11</v>
      </c>
      <c r="C493" s="259"/>
      <c r="D493" s="260"/>
      <c r="E493" s="91"/>
      <c r="F493" s="256" t="str">
        <f>IF(C494="","",B493&amp;C493&amp;D493)</f>
        <v>&lt;NavDataPage&gt;</v>
      </c>
      <c r="H493" s="84"/>
    </row>
    <row r="494" spans="1:8" s="1" customFormat="1" ht="14" customHeight="1">
      <c r="A494" s="81"/>
      <c r="B494" s="260" t="s">
        <v>1058</v>
      </c>
      <c r="C494" s="259">
        <f>IF(fenixSetup!AA21="","",VLOOKUP(fenixSetup!AA21,DataSettings!EK$3:EU$16,2,FALSE))</f>
        <v>3</v>
      </c>
      <c r="D494" s="260" t="s">
        <v>1067</v>
      </c>
      <c r="E494" s="91"/>
      <c r="F494" s="256" t="str">
        <f>IF(C494="","",B494&amp;C494&amp;D494)</f>
        <v xml:space="preserve">  &lt;DataPageType&gt;3&lt;/DataPageType&gt;</v>
      </c>
      <c r="H494" s="84"/>
    </row>
    <row r="495" spans="1:8" s="1" customFormat="1" ht="14" customHeight="1">
      <c r="A495" s="78"/>
      <c r="B495" s="260" t="s">
        <v>1072</v>
      </c>
      <c r="C495" s="259">
        <f>IF(fenixSetup!AA21="","",VLOOKUP(fenixSetup!AA21,DataSettings!EK$3:EU$16,3,FALSE))</f>
        <v>1796</v>
      </c>
      <c r="D495" s="260" t="s">
        <v>1068</v>
      </c>
      <c r="E495" s="91"/>
      <c r="F495" s="256" t="str">
        <f>IF(C494="","",B495&amp;C495&amp;D495)</f>
        <v xml:space="preserve">  &lt;DataPageName&gt;1796&lt;/DataPageName&gt;</v>
      </c>
      <c r="H495" s="84"/>
    </row>
    <row r="496" spans="1:8" s="1" customFormat="1" ht="14" customHeight="1">
      <c r="A496" s="78"/>
      <c r="B496" s="260" t="s">
        <v>4</v>
      </c>
      <c r="C496" s="259"/>
      <c r="D496" s="260"/>
      <c r="E496" s="91"/>
      <c r="F496" s="256" t="str">
        <f>IF(C494="","",B496&amp;C496&amp;D496)</f>
        <v xml:space="preserve">  &lt;DataPageField1&gt;</v>
      </c>
      <c r="H496" s="84"/>
    </row>
    <row r="497" spans="1:8" s="1" customFormat="1" ht="14" customHeight="1">
      <c r="A497" s="78"/>
      <c r="B497" s="260" t="s">
        <v>1059</v>
      </c>
      <c r="C497" s="259">
        <f>IF(fenixSetup!AA21="","",IF(fenixSetup!AB21="",DataSettings!EN$17,IF(OR(C494=2,C494=1,C494=0),VLOOKUP(fenixSetup!AB21,DataSettings!EK$17:EU$112,4,FALSE),VLOOKUP(fenixSetup!AA21,DataSettings!EK$3:EU$16,4,FALSE))))</f>
        <v>255</v>
      </c>
      <c r="D497" s="260" t="s">
        <v>1063</v>
      </c>
      <c r="E497" s="91"/>
      <c r="F497" s="256" t="str">
        <f>IF(C494="","",B497&amp;C497&amp;D497)</f>
        <v xml:space="preserve">    &lt;DataPageField&gt;255&lt;/DataPageField&gt;</v>
      </c>
      <c r="H497" s="84"/>
    </row>
    <row r="498" spans="1:8" s="1" customFormat="1" ht="14" customHeight="1">
      <c r="A498" s="78"/>
      <c r="B498" s="260" t="s">
        <v>1060</v>
      </c>
      <c r="C498" s="259">
        <f>IF(fenixSetup!AA21="","",IF(fenixSetup!AB21="",DataSettings!EO$17,IF(OR(C494=2,C494=1,C494=0),VLOOKUP(fenixSetup!AB21,DataSettings!EK$17:EU$112,5,FALSE),VLOOKUP(fenixSetup!AA21,DataSettings!EK$3:EU$16,5,FALSE))))</f>
        <v>0</v>
      </c>
      <c r="D498" s="260" t="s">
        <v>1064</v>
      </c>
      <c r="E498" s="91"/>
      <c r="F498" s="256" t="str">
        <f>IF(C494="","",B498&amp;C498&amp;D498)</f>
        <v xml:space="preserve">    &lt;DataPageFieldLabel&gt;0&lt;/DataPageFieldLabel&gt;</v>
      </c>
      <c r="H498" s="84"/>
    </row>
    <row r="499" spans="1:8" s="1" customFormat="1" ht="14" customHeight="1">
      <c r="A499" s="78"/>
      <c r="B499" s="260" t="s">
        <v>5</v>
      </c>
      <c r="C499" s="259"/>
      <c r="D499" s="260"/>
      <c r="E499" s="91"/>
      <c r="F499" s="256" t="str">
        <f>IF(C494="","",B499&amp;C499&amp;D499)</f>
        <v xml:space="preserve">  &lt;/DataPageField1&gt;</v>
      </c>
      <c r="H499" s="84"/>
    </row>
    <row r="500" spans="1:8" s="1" customFormat="1" ht="14" customHeight="1">
      <c r="A500" s="78"/>
      <c r="B500" s="260" t="s">
        <v>6</v>
      </c>
      <c r="C500" s="259"/>
      <c r="D500" s="260"/>
      <c r="E500" s="91"/>
      <c r="F500" s="256" t="str">
        <f>IF(C494="","",B500&amp;C500&amp;D500)</f>
        <v xml:space="preserve">  &lt;DataPageField2&gt;</v>
      </c>
      <c r="H500" s="84"/>
    </row>
    <row r="501" spans="1:8" s="1" customFormat="1" ht="14" customHeight="1">
      <c r="A501" s="78"/>
      <c r="B501" s="260" t="s">
        <v>1059</v>
      </c>
      <c r="C501" s="259">
        <f>IF(fenixSetup!AA21="","",IF(fenixSetup!AD21="",DataSettings!EN$17,IF(OR(C494=2,C494=1),VLOOKUP(fenixSetup!AD21,DataSettings!EK$17:EU$112,8,FALSE),VLOOKUP(fenixSetup!AA21,DataSettings!EK$3:EU$16,8,FALSE))))</f>
        <v>255</v>
      </c>
      <c r="D501" s="260" t="s">
        <v>1063</v>
      </c>
      <c r="E501" s="91"/>
      <c r="F501" s="256" t="str">
        <f>IF(C494="","",B501&amp;C501&amp;D501)</f>
        <v xml:space="preserve">    &lt;DataPageField&gt;255&lt;/DataPageField&gt;</v>
      </c>
      <c r="H501" s="84"/>
    </row>
    <row r="502" spans="1:8" s="1" customFormat="1" ht="14" customHeight="1">
      <c r="A502" s="78"/>
      <c r="B502" s="260" t="s">
        <v>1060</v>
      </c>
      <c r="C502" s="259">
        <f>IF(fenixSetup!AA21="","",IF(fenixSetup!AD21="",DataSettings!EO$17,IF(OR(C494=2,C494=1),VLOOKUP(fenixSetup!AD21,DataSettings!EK$17:EU$112,9,FALSE),VLOOKUP(fenixSetup!AA21,DataSettings!EK$3:EU$16,9,FALSE))))</f>
        <v>0</v>
      </c>
      <c r="D502" s="260" t="s">
        <v>1064</v>
      </c>
      <c r="E502" s="91"/>
      <c r="F502" s="256" t="str">
        <f>IF(C494="","",B502&amp;C502&amp;D502)</f>
        <v xml:space="preserve">    &lt;DataPageFieldLabel&gt;0&lt;/DataPageFieldLabel&gt;</v>
      </c>
      <c r="H502" s="84"/>
    </row>
    <row r="503" spans="1:8" s="1" customFormat="1" ht="14" customHeight="1">
      <c r="A503" s="78"/>
      <c r="B503" s="260" t="s">
        <v>7</v>
      </c>
      <c r="C503" s="259"/>
      <c r="D503" s="260"/>
      <c r="E503" s="91"/>
      <c r="F503" s="256" t="str">
        <f>IF(C494="","",B503&amp;C503&amp;D503)</f>
        <v xml:space="preserve">  &lt;/DataPageField2&gt;</v>
      </c>
      <c r="H503" s="84"/>
    </row>
    <row r="504" spans="1:8" s="1" customFormat="1" ht="14" customHeight="1">
      <c r="A504" s="78"/>
      <c r="B504" s="260" t="s">
        <v>8</v>
      </c>
      <c r="C504" s="259"/>
      <c r="D504" s="260"/>
      <c r="E504" s="91"/>
      <c r="F504" s="256" t="str">
        <f>IF(C494="","",B504&amp;C504&amp;D504)</f>
        <v xml:space="preserve">  &lt;DataPageField3&gt;</v>
      </c>
      <c r="H504" s="84"/>
    </row>
    <row r="505" spans="1:8" s="1" customFormat="1" ht="14" customHeight="1">
      <c r="A505" s="78"/>
      <c r="B505" s="260" t="s">
        <v>1059</v>
      </c>
      <c r="C505" s="259">
        <f>IF(fenixSetup!AA21="","",IF(fenixSetup!AC21="",DataSettings!EN$17,IF(C494=2,VLOOKUP(fenixSetup!AC21,DataSettings!EK$17:EU$112,6,FALSE),VLOOKUP(fenixSetup!AA21,DataSettings!EK$3:EU$16,6,FALSE))))</f>
        <v>255</v>
      </c>
      <c r="D505" s="260" t="s">
        <v>1063</v>
      </c>
      <c r="E505" s="91"/>
      <c r="F505" s="256" t="str">
        <f>IF(C494="","",B505&amp;C505&amp;D505)</f>
        <v xml:space="preserve">    &lt;DataPageField&gt;255&lt;/DataPageField&gt;</v>
      </c>
      <c r="H505" s="84"/>
    </row>
    <row r="506" spans="1:8" s="1" customFormat="1" ht="14" customHeight="1">
      <c r="A506" s="78"/>
      <c r="B506" s="260" t="s">
        <v>1060</v>
      </c>
      <c r="C506" s="259">
        <f>IF(fenixSetup!AA21="","",IF(fenixSetup!AC21="",DataSettings!EO$17,IF(C494=2,VLOOKUP(fenixSetup!AC21,DataSettings!EK$17:EU$112,7,FALSE),VLOOKUP(fenixSetup!AA21,DataSettings!EK$3:EU$16,7,FALSE))))</f>
        <v>0</v>
      </c>
      <c r="D506" s="260" t="s">
        <v>1064</v>
      </c>
      <c r="E506" s="91"/>
      <c r="F506" s="256" t="str">
        <f>IF(C494="","",B506&amp;C506&amp;D506)</f>
        <v xml:space="preserve">    &lt;DataPageFieldLabel&gt;0&lt;/DataPageFieldLabel&gt;</v>
      </c>
      <c r="H506" s="84"/>
    </row>
    <row r="507" spans="1:8" s="1" customFormat="1" ht="14" customHeight="1">
      <c r="A507" s="78"/>
      <c r="B507" s="260" t="s">
        <v>9</v>
      </c>
      <c r="C507" s="259"/>
      <c r="D507" s="260"/>
      <c r="E507" s="91"/>
      <c r="F507" s="256" t="str">
        <f>IF(C494="","",B507&amp;C507&amp;D507)</f>
        <v xml:space="preserve">  &lt;/DataPageField3&gt;</v>
      </c>
      <c r="H507" s="84"/>
    </row>
    <row r="508" spans="1:8" s="1" customFormat="1" ht="14" customHeight="1">
      <c r="A508" s="78"/>
      <c r="B508" s="260" t="s">
        <v>1062</v>
      </c>
      <c r="C508" s="259">
        <f>IF(fenixSetup!AA21="","",VLOOKUP(fenixSetup!AA21,DataSettings!EK$3:EU$16,10,FALSE))</f>
        <v>1</v>
      </c>
      <c r="D508" s="260" t="s">
        <v>1065</v>
      </c>
      <c r="E508" s="91"/>
      <c r="F508" s="256" t="str">
        <f>IF(C494="","",B508&amp;C508&amp;D508)</f>
        <v xml:space="preserve">  &lt;DataPageIdx&gt;1&lt;/DataPageIdx&gt;</v>
      </c>
      <c r="H508" s="84"/>
    </row>
    <row r="509" spans="1:8" s="1" customFormat="1" ht="14" customHeight="1">
      <c r="A509" s="78"/>
      <c r="B509" s="260" t="s">
        <v>1061</v>
      </c>
      <c r="C509" s="259">
        <f>IF(fenixSetup!AA21="","",VLOOKUP(fenixSetup!AA21,DataSettings!EK$3:EU$16,11,FALSE))</f>
        <v>255</v>
      </c>
      <c r="D509" s="260" t="s">
        <v>1066</v>
      </c>
      <c r="E509" s="91"/>
      <c r="F509" s="256" t="str">
        <f>IF(C494="","",B509&amp;C509&amp;D509)</f>
        <v xml:space="preserve">  &lt;DataPageCustomIdx&gt;255&lt;/DataPageCustomIdx&gt;</v>
      </c>
      <c r="H509" s="84"/>
    </row>
    <row r="510" spans="1:8" s="1" customFormat="1" ht="14" customHeight="1">
      <c r="A510" s="78"/>
      <c r="B510" s="260" t="s">
        <v>12</v>
      </c>
      <c r="C510" s="259"/>
      <c r="D510" s="260"/>
      <c r="E510" s="91"/>
      <c r="F510" s="256" t="str">
        <f>IF(C494="","",B510&amp;C510&amp;D510)</f>
        <v>&lt;/NavDataPage&gt;</v>
      </c>
      <c r="H510" s="84"/>
    </row>
    <row r="511" spans="1:8" s="1" customFormat="1" ht="14" customHeight="1">
      <c r="A511" s="78" t="s">
        <v>1090</v>
      </c>
      <c r="B511" s="260" t="s">
        <v>11</v>
      </c>
      <c r="C511" s="259"/>
      <c r="D511" s="260"/>
      <c r="E511" s="91"/>
      <c r="F511" s="256" t="str">
        <f>IF(C512="","",B511&amp;C511&amp;D511)</f>
        <v>&lt;NavDataPage&gt;</v>
      </c>
      <c r="H511" s="84"/>
    </row>
    <row r="512" spans="1:8" s="1" customFormat="1" ht="14" customHeight="1">
      <c r="A512" s="81"/>
      <c r="B512" s="260" t="s">
        <v>1058</v>
      </c>
      <c r="C512" s="259">
        <f>IF(fenixSetup!AA22="","",VLOOKUP(fenixSetup!AA22,DataSettings!EK$3:EU$16,2,FALSE))</f>
        <v>3</v>
      </c>
      <c r="D512" s="260" t="s">
        <v>1067</v>
      </c>
      <c r="E512" s="91"/>
      <c r="F512" s="256" t="str">
        <f>IF(C512="","",B512&amp;C512&amp;D512)</f>
        <v xml:space="preserve">  &lt;DataPageType&gt;3&lt;/DataPageType&gt;</v>
      </c>
      <c r="H512" s="84"/>
    </row>
    <row r="513" spans="1:8" s="1" customFormat="1" ht="14" customHeight="1">
      <c r="A513" s="78"/>
      <c r="B513" s="260" t="s">
        <v>1072</v>
      </c>
      <c r="C513" s="259">
        <f>IF(fenixSetup!AA22="","",VLOOKUP(fenixSetup!AA22,DataSettings!EK$3:EU$16,3,FALSE))</f>
        <v>1796</v>
      </c>
      <c r="D513" s="260" t="s">
        <v>1068</v>
      </c>
      <c r="E513" s="91"/>
      <c r="F513" s="256" t="str">
        <f>IF(C512="","",B513&amp;C513&amp;D513)</f>
        <v xml:space="preserve">  &lt;DataPageName&gt;1796&lt;/DataPageName&gt;</v>
      </c>
      <c r="H513" s="84"/>
    </row>
    <row r="514" spans="1:8" s="1" customFormat="1" ht="14" customHeight="1">
      <c r="A514" s="78"/>
      <c r="B514" s="260" t="s">
        <v>4</v>
      </c>
      <c r="C514" s="259"/>
      <c r="D514" s="260"/>
      <c r="E514" s="91"/>
      <c r="F514" s="256" t="str">
        <f>IF(C512="","",B514&amp;C514&amp;D514)</f>
        <v xml:space="preserve">  &lt;DataPageField1&gt;</v>
      </c>
      <c r="H514" s="84"/>
    </row>
    <row r="515" spans="1:8" s="1" customFormat="1" ht="14" customHeight="1">
      <c r="A515" s="78"/>
      <c r="B515" s="260" t="s">
        <v>1059</v>
      </c>
      <c r="C515" s="259">
        <f>IF(fenixSetup!AA22="","",IF(fenixSetup!AB22="",DataSettings!EN$17,IF(OR(C512=2,C512=1,C512=0),VLOOKUP(fenixSetup!AB22,DataSettings!EK$17:EU$112,4,FALSE),VLOOKUP(fenixSetup!AA22,DataSettings!EK$3:EU$16,4,FALSE))))</f>
        <v>255</v>
      </c>
      <c r="D515" s="260" t="s">
        <v>1063</v>
      </c>
      <c r="E515" s="91"/>
      <c r="F515" s="256" t="str">
        <f>IF(C512="","",B515&amp;C515&amp;D515)</f>
        <v xml:space="preserve">    &lt;DataPageField&gt;255&lt;/DataPageField&gt;</v>
      </c>
      <c r="H515" s="84"/>
    </row>
    <row r="516" spans="1:8" s="1" customFormat="1" ht="14" customHeight="1">
      <c r="A516" s="78"/>
      <c r="B516" s="260" t="s">
        <v>1060</v>
      </c>
      <c r="C516" s="259">
        <f>IF(fenixSetup!AA22="","",IF(fenixSetup!AB22="",DataSettings!EO$17,IF(OR(C512=2,C512=1,C512=0),VLOOKUP(fenixSetup!AB22,DataSettings!EK$17:EU$112,5,FALSE),VLOOKUP(fenixSetup!AA22,DataSettings!EK$3:EU$16,5,FALSE))))</f>
        <v>0</v>
      </c>
      <c r="D516" s="260" t="s">
        <v>1064</v>
      </c>
      <c r="E516" s="91"/>
      <c r="F516" s="256" t="str">
        <f>IF(C512="","",B516&amp;C516&amp;D516)</f>
        <v xml:space="preserve">    &lt;DataPageFieldLabel&gt;0&lt;/DataPageFieldLabel&gt;</v>
      </c>
      <c r="H516" s="84"/>
    </row>
    <row r="517" spans="1:8" s="1" customFormat="1" ht="14" customHeight="1">
      <c r="A517" s="78"/>
      <c r="B517" s="260" t="s">
        <v>5</v>
      </c>
      <c r="C517" s="259"/>
      <c r="D517" s="260"/>
      <c r="E517" s="91"/>
      <c r="F517" s="256" t="str">
        <f>IF(C512="","",B517&amp;C517&amp;D517)</f>
        <v xml:space="preserve">  &lt;/DataPageField1&gt;</v>
      </c>
      <c r="H517" s="84"/>
    </row>
    <row r="518" spans="1:8" s="1" customFormat="1" ht="14" customHeight="1">
      <c r="A518" s="78"/>
      <c r="B518" s="260" t="s">
        <v>6</v>
      </c>
      <c r="C518" s="259"/>
      <c r="D518" s="260"/>
      <c r="E518" s="91"/>
      <c r="F518" s="256" t="str">
        <f>IF(C512="","",B518&amp;C518&amp;D518)</f>
        <v xml:space="preserve">  &lt;DataPageField2&gt;</v>
      </c>
      <c r="H518" s="84"/>
    </row>
    <row r="519" spans="1:8" s="1" customFormat="1" ht="14" customHeight="1">
      <c r="A519" s="78"/>
      <c r="B519" s="260" t="s">
        <v>1059</v>
      </c>
      <c r="C519" s="259">
        <f>IF(fenixSetup!AA22="","",IF(fenixSetup!AD22="",DataSettings!EN$17,IF(OR(C512=2,C512=1),VLOOKUP(fenixSetup!AD22,DataSettings!EK$17:EU$112,8,FALSE),VLOOKUP(fenixSetup!AA22,DataSettings!EK$3:EU$16,8,FALSE))))</f>
        <v>255</v>
      </c>
      <c r="D519" s="260" t="s">
        <v>1063</v>
      </c>
      <c r="E519" s="91"/>
      <c r="F519" s="256" t="str">
        <f>IF(C512="","",B519&amp;C519&amp;D519)</f>
        <v xml:space="preserve">    &lt;DataPageField&gt;255&lt;/DataPageField&gt;</v>
      </c>
      <c r="H519" s="84"/>
    </row>
    <row r="520" spans="1:8" s="1" customFormat="1" ht="14" customHeight="1">
      <c r="A520" s="78"/>
      <c r="B520" s="260" t="s">
        <v>1060</v>
      </c>
      <c r="C520" s="259">
        <f>IF(fenixSetup!AA22="","",IF(fenixSetup!AD22="",DataSettings!EO$17,IF(OR(C512=2,C512=1),VLOOKUP(fenixSetup!AD22,DataSettings!EK$17:EU$112,9,FALSE),VLOOKUP(fenixSetup!AA22,DataSettings!EK$3:EU$16,9,FALSE))))</f>
        <v>0</v>
      </c>
      <c r="D520" s="260" t="s">
        <v>1064</v>
      </c>
      <c r="E520" s="91"/>
      <c r="F520" s="256" t="str">
        <f>IF(C512="","",B520&amp;C520&amp;D520)</f>
        <v xml:space="preserve">    &lt;DataPageFieldLabel&gt;0&lt;/DataPageFieldLabel&gt;</v>
      </c>
      <c r="H520" s="84"/>
    </row>
    <row r="521" spans="1:8" s="1" customFormat="1" ht="14" customHeight="1">
      <c r="A521" s="78"/>
      <c r="B521" s="260" t="s">
        <v>7</v>
      </c>
      <c r="C521" s="259"/>
      <c r="D521" s="260"/>
      <c r="E521" s="91"/>
      <c r="F521" s="256" t="str">
        <f>IF(C512="","",B521&amp;C521&amp;D521)</f>
        <v xml:space="preserve">  &lt;/DataPageField2&gt;</v>
      </c>
      <c r="H521" s="84"/>
    </row>
    <row r="522" spans="1:8" s="1" customFormat="1" ht="14" customHeight="1">
      <c r="A522" s="78"/>
      <c r="B522" s="260" t="s">
        <v>8</v>
      </c>
      <c r="C522" s="259"/>
      <c r="D522" s="260"/>
      <c r="E522" s="91"/>
      <c r="F522" s="256" t="str">
        <f>IF(C512="","",B522&amp;C522&amp;D522)</f>
        <v xml:space="preserve">  &lt;DataPageField3&gt;</v>
      </c>
      <c r="H522" s="84"/>
    </row>
    <row r="523" spans="1:8" s="1" customFormat="1" ht="14" customHeight="1">
      <c r="A523" s="78"/>
      <c r="B523" s="260" t="s">
        <v>1059</v>
      </c>
      <c r="C523" s="259">
        <f>IF(fenixSetup!AA22="","",IF(fenixSetup!AC22="",DataSettings!EN$17,IF(C512=2,VLOOKUP(fenixSetup!AC22,DataSettings!EK$17:EU$112,6,FALSE),VLOOKUP(fenixSetup!AA22,DataSettings!EK$3:EU$16,6,FALSE))))</f>
        <v>255</v>
      </c>
      <c r="D523" s="260" t="s">
        <v>1063</v>
      </c>
      <c r="E523" s="91"/>
      <c r="F523" s="256" t="str">
        <f>IF(C512="","",B523&amp;C523&amp;D523)</f>
        <v xml:space="preserve">    &lt;DataPageField&gt;255&lt;/DataPageField&gt;</v>
      </c>
      <c r="H523" s="84"/>
    </row>
    <row r="524" spans="1:8" s="1" customFormat="1" ht="14" customHeight="1">
      <c r="A524" s="78"/>
      <c r="B524" s="260" t="s">
        <v>1060</v>
      </c>
      <c r="C524" s="259">
        <f>IF(fenixSetup!AA22="","",IF(fenixSetup!AC22="",DataSettings!EO$17,IF(C512=2,VLOOKUP(fenixSetup!AC22,DataSettings!EK$17:EU$112,7,FALSE),VLOOKUP(fenixSetup!AA22,DataSettings!EK$3:EU$16,7,FALSE))))</f>
        <v>0</v>
      </c>
      <c r="D524" s="260" t="s">
        <v>1064</v>
      </c>
      <c r="E524" s="91"/>
      <c r="F524" s="256" t="str">
        <f>IF(C512="","",B524&amp;C524&amp;D524)</f>
        <v xml:space="preserve">    &lt;DataPageFieldLabel&gt;0&lt;/DataPageFieldLabel&gt;</v>
      </c>
      <c r="H524" s="84"/>
    </row>
    <row r="525" spans="1:8" s="1" customFormat="1" ht="14" customHeight="1">
      <c r="A525" s="78"/>
      <c r="B525" s="260" t="s">
        <v>9</v>
      </c>
      <c r="C525" s="259"/>
      <c r="D525" s="260"/>
      <c r="E525" s="91"/>
      <c r="F525" s="256" t="str">
        <f>IF(C512="","",B525&amp;C525&amp;D525)</f>
        <v xml:space="preserve">  &lt;/DataPageField3&gt;</v>
      </c>
      <c r="H525" s="84"/>
    </row>
    <row r="526" spans="1:8" s="1" customFormat="1" ht="14" customHeight="1">
      <c r="A526" s="78"/>
      <c r="B526" s="260" t="s">
        <v>1062</v>
      </c>
      <c r="C526" s="259">
        <f>IF(fenixSetup!AA22="","",VLOOKUP(fenixSetup!AA22,DataSettings!EK$3:EU$16,10,FALSE))</f>
        <v>3</v>
      </c>
      <c r="D526" s="260" t="s">
        <v>1065</v>
      </c>
      <c r="E526" s="91"/>
      <c r="F526" s="256" t="str">
        <f>IF(C512="","",B526&amp;C526&amp;D526)</f>
        <v xml:space="preserve">  &lt;DataPageIdx&gt;3&lt;/DataPageIdx&gt;</v>
      </c>
      <c r="H526" s="84"/>
    </row>
    <row r="527" spans="1:8" s="1" customFormat="1" ht="14" customHeight="1">
      <c r="A527" s="78"/>
      <c r="B527" s="260" t="s">
        <v>1061</v>
      </c>
      <c r="C527" s="259">
        <f>IF(fenixSetup!AA22="","",VLOOKUP(fenixSetup!AA22,DataSettings!EK$3:EU$16,11,FALSE))</f>
        <v>255</v>
      </c>
      <c r="D527" s="260" t="s">
        <v>1066</v>
      </c>
      <c r="E527" s="91"/>
      <c r="F527" s="256" t="str">
        <f>IF(C512="","",B527&amp;C527&amp;D527)</f>
        <v xml:space="preserve">  &lt;DataPageCustomIdx&gt;255&lt;/DataPageCustomIdx&gt;</v>
      </c>
      <c r="H527" s="84"/>
    </row>
    <row r="528" spans="1:8" s="1" customFormat="1" ht="14" customHeight="1">
      <c r="A528" s="78"/>
      <c r="B528" s="260" t="s">
        <v>12</v>
      </c>
      <c r="C528" s="259"/>
      <c r="D528" s="260"/>
      <c r="E528" s="91"/>
      <c r="F528" s="256" t="str">
        <f>IF(C512="","",B528&amp;C528&amp;D528)</f>
        <v>&lt;/NavDataPage&gt;</v>
      </c>
      <c r="H528" s="84"/>
    </row>
    <row r="529" spans="1:8" s="1" customFormat="1" ht="14" customHeight="1">
      <c r="A529" s="78" t="s">
        <v>1089</v>
      </c>
      <c r="B529" s="260" t="s">
        <v>11</v>
      </c>
      <c r="C529" s="259"/>
      <c r="D529" s="260"/>
      <c r="E529" s="91"/>
      <c r="F529" s="256" t="str">
        <f>IF(C530="","",B529&amp;C529&amp;D529)</f>
        <v>&lt;NavDataPage&gt;</v>
      </c>
      <c r="H529" s="84"/>
    </row>
    <row r="530" spans="1:8" s="1" customFormat="1" ht="14" customHeight="1">
      <c r="A530" s="81"/>
      <c r="B530" s="260" t="s">
        <v>1058</v>
      </c>
      <c r="C530" s="259">
        <f>IF(fenixSetup!AA23="","",VLOOKUP(fenixSetup!AA23,DataSettings!EK$3:EU$16,2,FALSE))</f>
        <v>2</v>
      </c>
      <c r="D530" s="260" t="s">
        <v>1067</v>
      </c>
      <c r="E530" s="91"/>
      <c r="F530" s="256" t="str">
        <f>IF(C530="","",B530&amp;C530&amp;D530)</f>
        <v xml:space="preserve">  &lt;DataPageType&gt;2&lt;/DataPageType&gt;</v>
      </c>
      <c r="H530" s="84"/>
    </row>
    <row r="531" spans="1:8" s="1" customFormat="1" ht="14" customHeight="1">
      <c r="A531" s="78"/>
      <c r="B531" s="260" t="s">
        <v>1072</v>
      </c>
      <c r="C531" s="259">
        <f>IF(fenixSetup!AA23="","",VLOOKUP(fenixSetup!AA23,DataSettings!EK$3:EU$16,3,FALSE))</f>
        <v>4</v>
      </c>
      <c r="D531" s="260" t="s">
        <v>1068</v>
      </c>
      <c r="E531" s="91"/>
      <c r="F531" s="256" t="str">
        <f>IF(C530="","",B531&amp;C531&amp;D531)</f>
        <v xml:space="preserve">  &lt;DataPageName&gt;4&lt;/DataPageName&gt;</v>
      </c>
      <c r="H531" s="84"/>
    </row>
    <row r="532" spans="1:8" s="1" customFormat="1" ht="14" customHeight="1">
      <c r="A532" s="78"/>
      <c r="B532" s="260" t="s">
        <v>4</v>
      </c>
      <c r="C532" s="259"/>
      <c r="D532" s="260"/>
      <c r="E532" s="91"/>
      <c r="F532" s="256" t="str">
        <f>IF(C530="","",B532&amp;C532&amp;D532)</f>
        <v xml:space="preserve">  &lt;DataPageField1&gt;</v>
      </c>
      <c r="H532" s="84"/>
    </row>
    <row r="533" spans="1:8" s="1" customFormat="1" ht="14" customHeight="1">
      <c r="A533" s="78"/>
      <c r="B533" s="260" t="s">
        <v>1059</v>
      </c>
      <c r="C533" s="259">
        <f>IF(fenixSetup!AA23="","",IF(fenixSetup!AB23="",DataSettings!EN$17,IF(OR(C530=2,C530=1,C530=0),VLOOKUP(fenixSetup!AB23,DataSettings!EK$17:EU$112,4,FALSE),VLOOKUP(fenixSetup!AA23,DataSettings!EK$3:EU$16,4,FALSE))))</f>
        <v>47</v>
      </c>
      <c r="D533" s="260" t="s">
        <v>1063</v>
      </c>
      <c r="E533" s="91"/>
      <c r="F533" s="256" t="str">
        <f>IF(C530="","",B533&amp;C533&amp;D533)</f>
        <v xml:space="preserve">    &lt;DataPageField&gt;47&lt;/DataPageField&gt;</v>
      </c>
      <c r="H533" s="84"/>
    </row>
    <row r="534" spans="1:8" s="1" customFormat="1" ht="14" customHeight="1">
      <c r="A534" s="78"/>
      <c r="B534" s="260" t="s">
        <v>1060</v>
      </c>
      <c r="C534" s="259">
        <f>IF(fenixSetup!AA23="","",IF(fenixSetup!AB23="",DataSettings!EO$17,IF(OR(C530=2,C530=1,C530=0),VLOOKUP(fenixSetup!AB23,DataSettings!EK$17:EU$112,5,FALSE),VLOOKUP(fenixSetup!AA23,DataSettings!EK$3:EU$16,5,FALSE))))</f>
        <v>1</v>
      </c>
      <c r="D534" s="260" t="s">
        <v>1064</v>
      </c>
      <c r="E534" s="91"/>
      <c r="F534" s="256" t="str">
        <f>IF(C530="","",B534&amp;C534&amp;D534)</f>
        <v xml:space="preserve">    &lt;DataPageFieldLabel&gt;1&lt;/DataPageFieldLabel&gt;</v>
      </c>
      <c r="H534" s="84"/>
    </row>
    <row r="535" spans="1:8" s="1" customFormat="1" ht="14" customHeight="1">
      <c r="A535" s="78"/>
      <c r="B535" s="260" t="s">
        <v>5</v>
      </c>
      <c r="C535" s="259"/>
      <c r="D535" s="260"/>
      <c r="E535" s="91"/>
      <c r="F535" s="256" t="str">
        <f>IF(C530="","",B535&amp;C535&amp;D535)</f>
        <v xml:space="preserve">  &lt;/DataPageField1&gt;</v>
      </c>
      <c r="H535" s="84"/>
    </row>
    <row r="536" spans="1:8" s="1" customFormat="1" ht="14" customHeight="1">
      <c r="A536" s="78"/>
      <c r="B536" s="260" t="s">
        <v>6</v>
      </c>
      <c r="C536" s="259"/>
      <c r="D536" s="260"/>
      <c r="E536" s="91"/>
      <c r="F536" s="256" t="str">
        <f>IF(C530="","",B536&amp;C536&amp;D536)</f>
        <v xml:space="preserve">  &lt;DataPageField2&gt;</v>
      </c>
      <c r="H536" s="84"/>
    </row>
    <row r="537" spans="1:8" s="1" customFormat="1" ht="14" customHeight="1">
      <c r="A537" s="78"/>
      <c r="B537" s="260" t="s">
        <v>1059</v>
      </c>
      <c r="C537" s="259">
        <f>IF(fenixSetup!AA23="","",IF(fenixSetup!AD23="",DataSettings!EN$17,IF(OR(C530=2,C530=1),VLOOKUP(fenixSetup!AD23,DataSettings!EK$17:EU$112,8,FALSE),VLOOKUP(fenixSetup!AA23,DataSettings!EK$3:EU$16,8,FALSE))))</f>
        <v>57</v>
      </c>
      <c r="D537" s="260" t="s">
        <v>1063</v>
      </c>
      <c r="E537" s="91"/>
      <c r="F537" s="256" t="str">
        <f>IF(C530="","",B537&amp;C537&amp;D537)</f>
        <v xml:space="preserve">    &lt;DataPageField&gt;57&lt;/DataPageField&gt;</v>
      </c>
      <c r="H537" s="84"/>
    </row>
    <row r="538" spans="1:8" s="1" customFormat="1" ht="14" customHeight="1">
      <c r="A538" s="78"/>
      <c r="B538" s="260" t="s">
        <v>1060</v>
      </c>
      <c r="C538" s="259">
        <f>IF(fenixSetup!AA23="","",IF(fenixSetup!AD23="",DataSettings!EO$17,IF(OR(C530=2,C530=1),VLOOKUP(fenixSetup!AD23,DataSettings!EK$17:EU$112,9,FALSE),VLOOKUP(fenixSetup!AA23,DataSettings!EK$3:EU$16,9,FALSE))))</f>
        <v>1</v>
      </c>
      <c r="D538" s="260" t="s">
        <v>1064</v>
      </c>
      <c r="E538" s="91"/>
      <c r="F538" s="256" t="str">
        <f>IF(C530="","",B538&amp;C538&amp;D538)</f>
        <v xml:space="preserve">    &lt;DataPageFieldLabel&gt;1&lt;/DataPageFieldLabel&gt;</v>
      </c>
      <c r="H538" s="84"/>
    </row>
    <row r="539" spans="1:8" s="1" customFormat="1" ht="14" customHeight="1">
      <c r="A539" s="78"/>
      <c r="B539" s="260" t="s">
        <v>7</v>
      </c>
      <c r="C539" s="259"/>
      <c r="D539" s="260"/>
      <c r="E539" s="91"/>
      <c r="F539" s="256" t="str">
        <f>IF(C530="","",B539&amp;C539&amp;D539)</f>
        <v xml:space="preserve">  &lt;/DataPageField2&gt;</v>
      </c>
      <c r="H539" s="84"/>
    </row>
    <row r="540" spans="1:8" s="1" customFormat="1" ht="14" customHeight="1">
      <c r="A540" s="78"/>
      <c r="B540" s="260" t="s">
        <v>8</v>
      </c>
      <c r="C540" s="259"/>
      <c r="D540" s="260"/>
      <c r="E540" s="91"/>
      <c r="F540" s="256" t="str">
        <f>IF(C530="","",B540&amp;C540&amp;D540)</f>
        <v xml:space="preserve">  &lt;DataPageField3&gt;</v>
      </c>
      <c r="H540" s="84"/>
    </row>
    <row r="541" spans="1:8" s="1" customFormat="1" ht="14" customHeight="1">
      <c r="A541" s="78"/>
      <c r="B541" s="260" t="s">
        <v>1059</v>
      </c>
      <c r="C541" s="259">
        <f>IF(fenixSetup!AA23="","",IF(fenixSetup!AC23="",DataSettings!EN$17,IF(C530=2,VLOOKUP(fenixSetup!AC23,DataSettings!EK$17:EU$112,6,FALSE),VLOOKUP(fenixSetup!AA23,DataSettings!EK$3:EU$16,6,FALSE))))</f>
        <v>45</v>
      </c>
      <c r="D541" s="260" t="s">
        <v>1063</v>
      </c>
      <c r="E541" s="91"/>
      <c r="F541" s="256" t="str">
        <f>IF(C530="","",B541&amp;C541&amp;D541)</f>
        <v xml:space="preserve">    &lt;DataPageField&gt;45&lt;/DataPageField&gt;</v>
      </c>
      <c r="H541" s="84"/>
    </row>
    <row r="542" spans="1:8" s="1" customFormat="1" ht="14" customHeight="1">
      <c r="A542" s="78"/>
      <c r="B542" s="260" t="s">
        <v>1060</v>
      </c>
      <c r="C542" s="259">
        <f>IF(fenixSetup!AA23="","",IF(fenixSetup!AC23="",DataSettings!EO$17,IF(C530=2,VLOOKUP(fenixSetup!AC23,DataSettings!EK$17:EU$112,7,FALSE),VLOOKUP(fenixSetup!AA23,DataSettings!EK$3:EU$16,7,FALSE))))</f>
        <v>1</v>
      </c>
      <c r="D542" s="260" t="s">
        <v>1064</v>
      </c>
      <c r="E542" s="91"/>
      <c r="F542" s="256" t="str">
        <f>IF(C530="","",B542&amp;C542&amp;D542)</f>
        <v xml:space="preserve">    &lt;DataPageFieldLabel&gt;1&lt;/DataPageFieldLabel&gt;</v>
      </c>
      <c r="H542" s="84"/>
    </row>
    <row r="543" spans="1:8" s="1" customFormat="1" ht="14" customHeight="1">
      <c r="A543" s="78"/>
      <c r="B543" s="260" t="s">
        <v>9</v>
      </c>
      <c r="C543" s="259"/>
      <c r="D543" s="260"/>
      <c r="E543" s="91"/>
      <c r="F543" s="256" t="str">
        <f>IF(C530="","",B543&amp;C543&amp;D543)</f>
        <v xml:space="preserve">  &lt;/DataPageField3&gt;</v>
      </c>
      <c r="H543" s="84"/>
    </row>
    <row r="544" spans="1:8" s="1" customFormat="1" ht="14" customHeight="1">
      <c r="A544" s="78"/>
      <c r="B544" s="260" t="s">
        <v>1062</v>
      </c>
      <c r="C544" s="259">
        <f>IF(fenixSetup!AA23="","",VLOOKUP(fenixSetup!AA23,DataSettings!EK$3:EU$16,10,FALSE))</f>
        <v>9</v>
      </c>
      <c r="D544" s="260" t="s">
        <v>1065</v>
      </c>
      <c r="E544" s="91"/>
      <c r="F544" s="256" t="str">
        <f>IF(C530="","",B544&amp;C544&amp;D544)</f>
        <v xml:space="preserve">  &lt;DataPageIdx&gt;9&lt;/DataPageIdx&gt;</v>
      </c>
      <c r="H544" s="84"/>
    </row>
    <row r="545" spans="1:8" s="1" customFormat="1" ht="14" customHeight="1">
      <c r="A545" s="78"/>
      <c r="B545" s="260" t="s">
        <v>1061</v>
      </c>
      <c r="C545" s="259">
        <f>IF(fenixSetup!AA23="","",VLOOKUP(fenixSetup!AA23,DataSettings!EK$3:EU$16,11,FALSE))</f>
        <v>255</v>
      </c>
      <c r="D545" s="260" t="s">
        <v>1066</v>
      </c>
      <c r="E545" s="91"/>
      <c r="F545" s="256" t="str">
        <f>IF(C530="","",B545&amp;C545&amp;D545)</f>
        <v xml:space="preserve">  &lt;DataPageCustomIdx&gt;255&lt;/DataPageCustomIdx&gt;</v>
      </c>
      <c r="H545" s="84"/>
    </row>
    <row r="546" spans="1:8" s="1" customFormat="1" ht="14" customHeight="1">
      <c r="A546" s="78"/>
      <c r="B546" s="260" t="s">
        <v>12</v>
      </c>
      <c r="C546" s="259"/>
      <c r="D546" s="260"/>
      <c r="E546" s="91"/>
      <c r="F546" s="256" t="str">
        <f>IF(C530="","",B546&amp;C546&amp;D546)</f>
        <v>&lt;/NavDataPage&gt;</v>
      </c>
      <c r="H546" s="84"/>
    </row>
    <row r="547" spans="1:8" s="1" customFormat="1" ht="14" customHeight="1">
      <c r="A547" s="78" t="s">
        <v>1088</v>
      </c>
      <c r="B547" s="260" t="s">
        <v>11</v>
      </c>
      <c r="C547" s="259"/>
      <c r="D547" s="260"/>
      <c r="E547" s="91"/>
      <c r="F547" s="256" t="str">
        <f>IF(C548="","",B547&amp;C547&amp;D547)</f>
        <v>&lt;NavDataPage&gt;</v>
      </c>
      <c r="H547" s="84"/>
    </row>
    <row r="548" spans="1:8" s="1" customFormat="1" ht="14" customHeight="1">
      <c r="A548" s="81"/>
      <c r="B548" s="260" t="s">
        <v>1058</v>
      </c>
      <c r="C548" s="259">
        <f>IF(fenixSetup!AA24="","",VLOOKUP(fenixSetup!AA24,DataSettings!EK$3:EU$16,2,FALSE))</f>
        <v>3</v>
      </c>
      <c r="D548" s="260" t="s">
        <v>1067</v>
      </c>
      <c r="E548" s="91"/>
      <c r="F548" s="256" t="str">
        <f>IF(C548="","",B548&amp;C548&amp;D548)</f>
        <v xml:space="preserve">  &lt;DataPageType&gt;3&lt;/DataPageType&gt;</v>
      </c>
      <c r="H548" s="84"/>
    </row>
    <row r="549" spans="1:8" s="1" customFormat="1" ht="14" customHeight="1">
      <c r="A549" s="78"/>
      <c r="B549" s="260" t="s">
        <v>1072</v>
      </c>
      <c r="C549" s="259">
        <f>IF(fenixSetup!AA24="","",VLOOKUP(fenixSetup!AA24,DataSettings!EK$3:EU$16,3,FALSE))</f>
        <v>1796</v>
      </c>
      <c r="D549" s="260" t="s">
        <v>1068</v>
      </c>
      <c r="E549" s="91"/>
      <c r="F549" s="256" t="str">
        <f>IF(C548="","",B549&amp;C549&amp;D549)</f>
        <v xml:space="preserve">  &lt;DataPageName&gt;1796&lt;/DataPageName&gt;</v>
      </c>
      <c r="H549" s="84"/>
    </row>
    <row r="550" spans="1:8" s="1" customFormat="1" ht="14" customHeight="1">
      <c r="A550" s="78"/>
      <c r="B550" s="260" t="s">
        <v>4</v>
      </c>
      <c r="C550" s="259"/>
      <c r="D550" s="260"/>
      <c r="E550" s="91"/>
      <c r="F550" s="256" t="str">
        <f>IF(C548="","",B550&amp;C550&amp;D550)</f>
        <v xml:space="preserve">  &lt;DataPageField1&gt;</v>
      </c>
      <c r="H550" s="84"/>
    </row>
    <row r="551" spans="1:8" s="1" customFormat="1" ht="14" customHeight="1">
      <c r="A551" s="78"/>
      <c r="B551" s="260" t="s">
        <v>1059</v>
      </c>
      <c r="C551" s="259">
        <f>IF(fenixSetup!AA24="","",IF(fenixSetup!AB24="",DataSettings!EN$17,IF(OR(C548=2,C548=1,C548=0),VLOOKUP(fenixSetup!AB24,DataSettings!EK$17:EU$112,4,FALSE),VLOOKUP(fenixSetup!AA24,DataSettings!EK$3:EU$16,4,FALSE))))</f>
        <v>255</v>
      </c>
      <c r="D551" s="260" t="s">
        <v>1063</v>
      </c>
      <c r="E551" s="91"/>
      <c r="F551" s="256" t="str">
        <f>IF(C548="","",B551&amp;C551&amp;D551)</f>
        <v xml:space="preserve">    &lt;DataPageField&gt;255&lt;/DataPageField&gt;</v>
      </c>
      <c r="H551" s="84"/>
    </row>
    <row r="552" spans="1:8" s="1" customFormat="1" ht="14" customHeight="1">
      <c r="A552" s="78"/>
      <c r="B552" s="260" t="s">
        <v>1060</v>
      </c>
      <c r="C552" s="259">
        <f>IF(fenixSetup!AA24="","",IF(fenixSetup!AB24="",DataSettings!EO$17,IF(OR(C548=2,C548=1,C548=0),VLOOKUP(fenixSetup!AB24,DataSettings!EK$17:EU$112,5,FALSE),VLOOKUP(fenixSetup!AA24,DataSettings!EK$3:EU$16,5,FALSE))))</f>
        <v>0</v>
      </c>
      <c r="D552" s="260" t="s">
        <v>1064</v>
      </c>
      <c r="E552" s="91"/>
      <c r="F552" s="256" t="str">
        <f>IF(C548="","",B552&amp;C552&amp;D552)</f>
        <v xml:space="preserve">    &lt;DataPageFieldLabel&gt;0&lt;/DataPageFieldLabel&gt;</v>
      </c>
      <c r="H552" s="84"/>
    </row>
    <row r="553" spans="1:8" s="1" customFormat="1" ht="14" customHeight="1">
      <c r="A553" s="78"/>
      <c r="B553" s="260" t="s">
        <v>5</v>
      </c>
      <c r="C553" s="259"/>
      <c r="D553" s="260"/>
      <c r="E553" s="91"/>
      <c r="F553" s="256" t="str">
        <f>IF(C548="","",B553&amp;C553&amp;D553)</f>
        <v xml:space="preserve">  &lt;/DataPageField1&gt;</v>
      </c>
      <c r="H553" s="84"/>
    </row>
    <row r="554" spans="1:8" s="1" customFormat="1" ht="14" customHeight="1">
      <c r="A554" s="78"/>
      <c r="B554" s="260" t="s">
        <v>6</v>
      </c>
      <c r="C554" s="259"/>
      <c r="D554" s="260"/>
      <c r="E554" s="91"/>
      <c r="F554" s="256" t="str">
        <f>IF(C548="","",B554&amp;C554&amp;D554)</f>
        <v xml:space="preserve">  &lt;DataPageField2&gt;</v>
      </c>
      <c r="H554" s="84"/>
    </row>
    <row r="555" spans="1:8" s="1" customFormat="1" ht="14" customHeight="1">
      <c r="A555" s="78"/>
      <c r="B555" s="260" t="s">
        <v>1059</v>
      </c>
      <c r="C555" s="259">
        <f>IF(fenixSetup!AA24="","",IF(fenixSetup!AD24="",DataSettings!EN$17,IF(OR(C548=2,C548=1),VLOOKUP(fenixSetup!AD24,DataSettings!EK$17:EU$112,8,FALSE),VLOOKUP(fenixSetup!AA24,DataSettings!EK$3:EU$16,8,FALSE))))</f>
        <v>255</v>
      </c>
      <c r="D555" s="260" t="s">
        <v>1063</v>
      </c>
      <c r="E555" s="91"/>
      <c r="F555" s="256" t="str">
        <f>IF(C548="","",B555&amp;C555&amp;D555)</f>
        <v xml:space="preserve">    &lt;DataPageField&gt;255&lt;/DataPageField&gt;</v>
      </c>
      <c r="H555" s="84"/>
    </row>
    <row r="556" spans="1:8" s="1" customFormat="1" ht="14" customHeight="1">
      <c r="A556" s="78"/>
      <c r="B556" s="260" t="s">
        <v>1060</v>
      </c>
      <c r="C556" s="259">
        <f>IF(fenixSetup!AA24="","",IF(fenixSetup!AD24="",DataSettings!EO$17,IF(OR(C548=2,C548=1),VLOOKUP(fenixSetup!AD24,DataSettings!EK$17:EU$112,9,FALSE),VLOOKUP(fenixSetup!AA24,DataSettings!EK$3:EU$16,9,FALSE))))</f>
        <v>0</v>
      </c>
      <c r="D556" s="260" t="s">
        <v>1064</v>
      </c>
      <c r="E556" s="91"/>
      <c r="F556" s="256" t="str">
        <f>IF(C548="","",B556&amp;C556&amp;D556)</f>
        <v xml:space="preserve">    &lt;DataPageFieldLabel&gt;0&lt;/DataPageFieldLabel&gt;</v>
      </c>
      <c r="H556" s="84"/>
    </row>
    <row r="557" spans="1:8" s="1" customFormat="1" ht="14" customHeight="1">
      <c r="A557" s="78"/>
      <c r="B557" s="260" t="s">
        <v>7</v>
      </c>
      <c r="C557" s="259"/>
      <c r="D557" s="260"/>
      <c r="E557" s="91"/>
      <c r="F557" s="256" t="str">
        <f>IF(C548="","",B557&amp;C557&amp;D557)</f>
        <v xml:space="preserve">  &lt;/DataPageField2&gt;</v>
      </c>
      <c r="H557" s="84"/>
    </row>
    <row r="558" spans="1:8" s="1" customFormat="1" ht="14" customHeight="1">
      <c r="A558" s="78"/>
      <c r="B558" s="260" t="s">
        <v>8</v>
      </c>
      <c r="C558" s="259"/>
      <c r="D558" s="260"/>
      <c r="E558" s="91"/>
      <c r="F558" s="256" t="str">
        <f>IF(C548="","",B558&amp;C558&amp;D558)</f>
        <v xml:space="preserve">  &lt;DataPageField3&gt;</v>
      </c>
      <c r="H558" s="84"/>
    </row>
    <row r="559" spans="1:8" s="1" customFormat="1" ht="14" customHeight="1">
      <c r="A559" s="78"/>
      <c r="B559" s="260" t="s">
        <v>1059</v>
      </c>
      <c r="C559" s="259">
        <f>IF(fenixSetup!AA24="","",IF(fenixSetup!AC24="",DataSettings!EN$17,IF(C548=2,VLOOKUP(fenixSetup!AC24,DataSettings!EK$17:EU$112,6,FALSE),VLOOKUP(fenixSetup!AA24,DataSettings!EK$3:EU$16,6,FALSE))))</f>
        <v>255</v>
      </c>
      <c r="D559" s="260" t="s">
        <v>1063</v>
      </c>
      <c r="E559" s="91"/>
      <c r="F559" s="256" t="str">
        <f>IF(C548="","",B559&amp;C559&amp;D559)</f>
        <v xml:space="preserve">    &lt;DataPageField&gt;255&lt;/DataPageField&gt;</v>
      </c>
      <c r="H559" s="84"/>
    </row>
    <row r="560" spans="1:8" s="1" customFormat="1" ht="14" customHeight="1">
      <c r="A560" s="78"/>
      <c r="B560" s="260" t="s">
        <v>1060</v>
      </c>
      <c r="C560" s="259">
        <f>IF(fenixSetup!AA24="","",IF(fenixSetup!AC24="",DataSettings!EO$17,IF(C548=2,VLOOKUP(fenixSetup!AC24,DataSettings!EK$17:EU$112,7,FALSE),VLOOKUP(fenixSetup!AA24,DataSettings!EK$3:EU$16,7,FALSE))))</f>
        <v>0</v>
      </c>
      <c r="D560" s="260" t="s">
        <v>1064</v>
      </c>
      <c r="E560" s="91"/>
      <c r="F560" s="256" t="str">
        <f>IF(C548="","",B560&amp;C560&amp;D560)</f>
        <v xml:space="preserve">    &lt;DataPageFieldLabel&gt;0&lt;/DataPageFieldLabel&gt;</v>
      </c>
      <c r="H560" s="84"/>
    </row>
    <row r="561" spans="1:8" s="1" customFormat="1" ht="14" customHeight="1">
      <c r="A561" s="78"/>
      <c r="B561" s="260" t="s">
        <v>9</v>
      </c>
      <c r="C561" s="259"/>
      <c r="D561" s="260"/>
      <c r="E561" s="91"/>
      <c r="F561" s="256" t="str">
        <f>IF(C548="","",B561&amp;C561&amp;D561)</f>
        <v xml:space="preserve">  &lt;/DataPageField3&gt;</v>
      </c>
      <c r="H561" s="84"/>
    </row>
    <row r="562" spans="1:8" s="1" customFormat="1" ht="14" customHeight="1">
      <c r="A562" s="78"/>
      <c r="B562" s="260" t="s">
        <v>1062</v>
      </c>
      <c r="C562" s="259">
        <f>IF(fenixSetup!AA24="","",VLOOKUP(fenixSetup!AA24,DataSettings!EK$3:EU$16,10,FALSE))</f>
        <v>8</v>
      </c>
      <c r="D562" s="260" t="s">
        <v>1065</v>
      </c>
      <c r="E562" s="91"/>
      <c r="F562" s="256" t="str">
        <f>IF(C548="","",B562&amp;C562&amp;D562)</f>
        <v xml:space="preserve">  &lt;DataPageIdx&gt;8&lt;/DataPageIdx&gt;</v>
      </c>
      <c r="H562" s="84"/>
    </row>
    <row r="563" spans="1:8" s="1" customFormat="1" ht="14" customHeight="1">
      <c r="A563" s="78"/>
      <c r="B563" s="260" t="s">
        <v>1061</v>
      </c>
      <c r="C563" s="259">
        <f>IF(fenixSetup!AA24="","",VLOOKUP(fenixSetup!AA24,DataSettings!EK$3:EU$16,11,FALSE))</f>
        <v>255</v>
      </c>
      <c r="D563" s="260" t="s">
        <v>1066</v>
      </c>
      <c r="E563" s="91"/>
      <c r="F563" s="256" t="str">
        <f>IF(C548="","",B563&amp;C563&amp;D563)</f>
        <v xml:space="preserve">  &lt;DataPageCustomIdx&gt;255&lt;/DataPageCustomIdx&gt;</v>
      </c>
      <c r="H563" s="84"/>
    </row>
    <row r="564" spans="1:8" s="1" customFormat="1" ht="14" customHeight="1">
      <c r="A564" s="78"/>
      <c r="B564" s="260" t="s">
        <v>12</v>
      </c>
      <c r="C564" s="259"/>
      <c r="D564" s="260"/>
      <c r="E564" s="91"/>
      <c r="F564" s="256" t="str">
        <f>IF(C548="","",B564&amp;C564&amp;D564)</f>
        <v>&lt;/NavDataPage&gt;</v>
      </c>
      <c r="H564" s="84"/>
    </row>
    <row r="565" spans="1:8" s="1" customFormat="1" ht="14" customHeight="1">
      <c r="A565" s="78" t="s">
        <v>1087</v>
      </c>
      <c r="B565" s="260" t="s">
        <v>11</v>
      </c>
      <c r="C565" s="259"/>
      <c r="D565" s="260"/>
      <c r="E565" s="91"/>
      <c r="F565" s="256" t="str">
        <f>IF(C566="","",B565&amp;C565&amp;D565)</f>
        <v/>
      </c>
      <c r="H565" s="84"/>
    </row>
    <row r="566" spans="1:8" s="1" customFormat="1" ht="14" customHeight="1">
      <c r="A566" s="81"/>
      <c r="B566" s="260" t="s">
        <v>1058</v>
      </c>
      <c r="C566" s="259" t="str">
        <f>IF(fenixSetup!AA25="","",VLOOKUP(fenixSetup!AA25,DataSettings!EK$3:EU$16,2,FALSE))</f>
        <v/>
      </c>
      <c r="D566" s="260" t="s">
        <v>1067</v>
      </c>
      <c r="E566" s="91"/>
      <c r="F566" s="256" t="str">
        <f>IF(C566="","",B566&amp;C566&amp;D566)</f>
        <v/>
      </c>
      <c r="H566" s="84"/>
    </row>
    <row r="567" spans="1:8" s="1" customFormat="1" ht="14" customHeight="1">
      <c r="A567" s="78"/>
      <c r="B567" s="260" t="s">
        <v>1072</v>
      </c>
      <c r="C567" s="259" t="str">
        <f>IF(fenixSetup!AA25="","",VLOOKUP(fenixSetup!AA25,DataSettings!EK$3:EU$16,3,FALSE))</f>
        <v/>
      </c>
      <c r="D567" s="260" t="s">
        <v>1068</v>
      </c>
      <c r="E567" s="91"/>
      <c r="F567" s="256" t="str">
        <f>IF(C566="","",B567&amp;C567&amp;D567)</f>
        <v/>
      </c>
      <c r="H567" s="84"/>
    </row>
    <row r="568" spans="1:8" s="1" customFormat="1" ht="14" customHeight="1">
      <c r="A568" s="78"/>
      <c r="B568" s="260" t="s">
        <v>4</v>
      </c>
      <c r="C568" s="259"/>
      <c r="D568" s="260"/>
      <c r="E568" s="91"/>
      <c r="F568" s="256" t="str">
        <f>IF(C566="","",B568&amp;C568&amp;D568)</f>
        <v/>
      </c>
      <c r="H568" s="84"/>
    </row>
    <row r="569" spans="1:8" s="1" customFormat="1" ht="14" customHeight="1">
      <c r="A569" s="78"/>
      <c r="B569" s="260" t="s">
        <v>1059</v>
      </c>
      <c r="C569" s="259" t="str">
        <f>IF(fenixSetup!AA25="","",IF(fenixSetup!AB25="",DataSettings!EN$17,IF(OR(C566=2,C566=1,C566=0),VLOOKUP(fenixSetup!AB25,DataSettings!EK$17:EU$112,4,FALSE),VLOOKUP(fenixSetup!AA25,DataSettings!EK$3:EU$16,4,FALSE))))</f>
        <v/>
      </c>
      <c r="D569" s="260" t="s">
        <v>1063</v>
      </c>
      <c r="E569" s="91"/>
      <c r="F569" s="256" t="str">
        <f>IF(C566="","",B569&amp;C569&amp;D569)</f>
        <v/>
      </c>
      <c r="H569" s="84"/>
    </row>
    <row r="570" spans="1:8" s="1" customFormat="1" ht="14" customHeight="1">
      <c r="A570" s="78"/>
      <c r="B570" s="260" t="s">
        <v>1060</v>
      </c>
      <c r="C570" s="259" t="str">
        <f>IF(fenixSetup!AA25="","",IF(fenixSetup!AB25="",DataSettings!EO$17,IF(OR(C566=2,C566=1,C566=0),VLOOKUP(fenixSetup!AB25,DataSettings!EK$17:EU$112,5,FALSE),VLOOKUP(fenixSetup!AA25,DataSettings!EK$3:EU$16,5,FALSE))))</f>
        <v/>
      </c>
      <c r="D570" s="260" t="s">
        <v>1064</v>
      </c>
      <c r="E570" s="91"/>
      <c r="F570" s="256" t="str">
        <f>IF(C566="","",B570&amp;C570&amp;D570)</f>
        <v/>
      </c>
      <c r="H570" s="84"/>
    </row>
    <row r="571" spans="1:8" s="1" customFormat="1" ht="14" customHeight="1">
      <c r="A571" s="78"/>
      <c r="B571" s="260" t="s">
        <v>5</v>
      </c>
      <c r="C571" s="259"/>
      <c r="D571" s="260"/>
      <c r="E571" s="91"/>
      <c r="F571" s="256" t="str">
        <f>IF(C566="","",B571&amp;C571&amp;D571)</f>
        <v/>
      </c>
      <c r="H571" s="84"/>
    </row>
    <row r="572" spans="1:8" s="1" customFormat="1" ht="14" customHeight="1">
      <c r="A572" s="78"/>
      <c r="B572" s="260" t="s">
        <v>6</v>
      </c>
      <c r="C572" s="259"/>
      <c r="D572" s="260"/>
      <c r="E572" s="91"/>
      <c r="F572" s="256" t="str">
        <f>IF(C566="","",B572&amp;C572&amp;D572)</f>
        <v/>
      </c>
      <c r="H572" s="84"/>
    </row>
    <row r="573" spans="1:8" s="1" customFormat="1" ht="14" customHeight="1">
      <c r="A573" s="78"/>
      <c r="B573" s="260" t="s">
        <v>1059</v>
      </c>
      <c r="C573" s="259" t="str">
        <f>IF(fenixSetup!AA25="","",IF(fenixSetup!AD25="",DataSettings!EN$17,IF(OR(C566=2,C566=1),VLOOKUP(fenixSetup!AD25,DataSettings!EK$17:EU$112,8,FALSE),VLOOKUP(fenixSetup!AA25,DataSettings!EK$3:EU$16,8,FALSE))))</f>
        <v/>
      </c>
      <c r="D573" s="260" t="s">
        <v>1063</v>
      </c>
      <c r="E573" s="91"/>
      <c r="F573" s="256" t="str">
        <f>IF(C566="","",B573&amp;C573&amp;D573)</f>
        <v/>
      </c>
      <c r="H573" s="84"/>
    </row>
    <row r="574" spans="1:8" s="1" customFormat="1" ht="14" customHeight="1">
      <c r="A574" s="78"/>
      <c r="B574" s="260" t="s">
        <v>1060</v>
      </c>
      <c r="C574" s="259" t="str">
        <f>IF(fenixSetup!AA25="","",IF(fenixSetup!AD25="",DataSettings!EO$17,IF(OR(C566=2,C566=1),VLOOKUP(fenixSetup!AD25,DataSettings!EK$17:EU$112,9,FALSE),VLOOKUP(fenixSetup!AA25,DataSettings!EK$3:EU$16,9,FALSE))))</f>
        <v/>
      </c>
      <c r="D574" s="260" t="s">
        <v>1064</v>
      </c>
      <c r="E574" s="91"/>
      <c r="F574" s="256" t="str">
        <f>IF(C566="","",B574&amp;C574&amp;D574)</f>
        <v/>
      </c>
      <c r="H574" s="84"/>
    </row>
    <row r="575" spans="1:8" s="1" customFormat="1" ht="14" customHeight="1">
      <c r="A575" s="78"/>
      <c r="B575" s="260" t="s">
        <v>7</v>
      </c>
      <c r="C575" s="259"/>
      <c r="D575" s="260"/>
      <c r="E575" s="91"/>
      <c r="F575" s="256" t="str">
        <f>IF(C566="","",B575&amp;C575&amp;D575)</f>
        <v/>
      </c>
      <c r="H575" s="84"/>
    </row>
    <row r="576" spans="1:8" s="1" customFormat="1" ht="14" customHeight="1">
      <c r="A576" s="78"/>
      <c r="B576" s="260" t="s">
        <v>8</v>
      </c>
      <c r="C576" s="259"/>
      <c r="D576" s="260"/>
      <c r="E576" s="91"/>
      <c r="F576" s="256" t="str">
        <f>IF(C566="","",B576&amp;C576&amp;D576)</f>
        <v/>
      </c>
      <c r="H576" s="84"/>
    </row>
    <row r="577" spans="1:8" s="1" customFormat="1" ht="14" customHeight="1">
      <c r="A577" s="78"/>
      <c r="B577" s="260" t="s">
        <v>1059</v>
      </c>
      <c r="C577" s="259" t="str">
        <f>IF(fenixSetup!AA25="","",IF(fenixSetup!AC25="",DataSettings!EN$17,IF(C566=2,VLOOKUP(fenixSetup!AC25,DataSettings!EK$17:EU$112,6,FALSE),VLOOKUP(fenixSetup!AA25,DataSettings!EK$3:EU$16,6,FALSE))))</f>
        <v/>
      </c>
      <c r="D577" s="260" t="s">
        <v>1063</v>
      </c>
      <c r="E577" s="91"/>
      <c r="F577" s="256" t="str">
        <f>IF(C566="","",B577&amp;C577&amp;D577)</f>
        <v/>
      </c>
      <c r="H577" s="84"/>
    </row>
    <row r="578" spans="1:8" s="1" customFormat="1" ht="14" customHeight="1">
      <c r="A578" s="78"/>
      <c r="B578" s="260" t="s">
        <v>1060</v>
      </c>
      <c r="C578" s="259" t="str">
        <f>IF(fenixSetup!AA25="","",IF(fenixSetup!AC25="",DataSettings!EO$17,IF(C566=2,VLOOKUP(fenixSetup!AC25,DataSettings!EK$17:EU$112,7,FALSE),VLOOKUP(fenixSetup!AA25,DataSettings!EK$3:EU$16,7,FALSE))))</f>
        <v/>
      </c>
      <c r="D578" s="260" t="s">
        <v>1064</v>
      </c>
      <c r="E578" s="91"/>
      <c r="F578" s="256" t="str">
        <f>IF(C566="","",B578&amp;C578&amp;D578)</f>
        <v/>
      </c>
      <c r="H578" s="84"/>
    </row>
    <row r="579" spans="1:8" s="1" customFormat="1" ht="14" customHeight="1">
      <c r="A579" s="78"/>
      <c r="B579" s="260" t="s">
        <v>9</v>
      </c>
      <c r="C579" s="259"/>
      <c r="D579" s="260"/>
      <c r="E579" s="91"/>
      <c r="F579" s="256" t="str">
        <f>IF(C566="","",B579&amp;C579&amp;D579)</f>
        <v/>
      </c>
      <c r="H579" s="84"/>
    </row>
    <row r="580" spans="1:8" s="1" customFormat="1" ht="14" customHeight="1">
      <c r="A580" s="78"/>
      <c r="B580" s="260" t="s">
        <v>1062</v>
      </c>
      <c r="C580" s="259" t="str">
        <f>IF(fenixSetup!AA25="","",VLOOKUP(fenixSetup!AA25,DataSettings!EK$3:EU$16,10,FALSE))</f>
        <v/>
      </c>
      <c r="D580" s="260" t="s">
        <v>1065</v>
      </c>
      <c r="E580" s="91"/>
      <c r="F580" s="256" t="str">
        <f>IF(C566="","",B580&amp;C580&amp;D580)</f>
        <v/>
      </c>
      <c r="H580" s="84"/>
    </row>
    <row r="581" spans="1:8" s="1" customFormat="1" ht="14" customHeight="1">
      <c r="A581" s="78"/>
      <c r="B581" s="260" t="s">
        <v>1061</v>
      </c>
      <c r="C581" s="259" t="str">
        <f>IF(fenixSetup!AA25="","",VLOOKUP(fenixSetup!AA25,DataSettings!EK$3:EU$16,11,FALSE))</f>
        <v/>
      </c>
      <c r="D581" s="260" t="s">
        <v>1066</v>
      </c>
      <c r="E581" s="91"/>
      <c r="F581" s="256" t="str">
        <f>IF(C566="","",B581&amp;C581&amp;D581)</f>
        <v/>
      </c>
      <c r="H581" s="84"/>
    </row>
    <row r="582" spans="1:8" s="1" customFormat="1" ht="14" customHeight="1">
      <c r="A582" s="78"/>
      <c r="B582" s="260" t="s">
        <v>12</v>
      </c>
      <c r="C582" s="259"/>
      <c r="D582" s="260"/>
      <c r="E582" s="91"/>
      <c r="F582" s="256" t="str">
        <f>IF(C566="","",B582&amp;C582&amp;D582)</f>
        <v/>
      </c>
      <c r="H582" s="84"/>
    </row>
    <row r="583" spans="1:8" s="1" customFormat="1" ht="14" customHeight="1">
      <c r="A583" s="78" t="s">
        <v>1086</v>
      </c>
      <c r="B583" s="260" t="s">
        <v>11</v>
      </c>
      <c r="C583" s="259"/>
      <c r="D583" s="260"/>
      <c r="E583" s="91"/>
      <c r="F583" s="256" t="str">
        <f>IF(C584="","",B583&amp;C583&amp;D583)</f>
        <v>&lt;NavDataPage&gt;</v>
      </c>
      <c r="H583" s="84"/>
    </row>
    <row r="584" spans="1:8" s="1" customFormat="1" ht="14" customHeight="1">
      <c r="A584" s="81"/>
      <c r="B584" s="260" t="s">
        <v>1058</v>
      </c>
      <c r="C584" s="259">
        <f>IF(fenixSetup!AA26="","",VLOOKUP(fenixSetup!AA26,DataSettings!EK$3:EU$16,2,FALSE))</f>
        <v>0</v>
      </c>
      <c r="D584" s="260" t="s">
        <v>1067</v>
      </c>
      <c r="E584" s="91"/>
      <c r="F584" s="256" t="str">
        <f>IF(C584="","",B584&amp;C584&amp;D584)</f>
        <v xml:space="preserve">  &lt;DataPageType&gt;0&lt;/DataPageType&gt;</v>
      </c>
      <c r="H584" s="84"/>
    </row>
    <row r="585" spans="1:8" s="1" customFormat="1" ht="14" customHeight="1">
      <c r="A585" s="78"/>
      <c r="B585" s="260" t="s">
        <v>1072</v>
      </c>
      <c r="C585" s="259">
        <f>IF(fenixSetup!AA26="","",VLOOKUP(fenixSetup!AA26,DataSettings!EK$3:EU$16,3,FALSE))</f>
        <v>2</v>
      </c>
      <c r="D585" s="260" t="s">
        <v>1068</v>
      </c>
      <c r="E585" s="91"/>
      <c r="F585" s="256" t="str">
        <f>IF(C584="","",B585&amp;C585&amp;D585)</f>
        <v xml:space="preserve">  &lt;DataPageName&gt;2&lt;/DataPageName&gt;</v>
      </c>
      <c r="H585" s="84"/>
    </row>
    <row r="586" spans="1:8" s="1" customFormat="1" ht="14" customHeight="1">
      <c r="A586" s="78"/>
      <c r="B586" s="260" t="s">
        <v>4</v>
      </c>
      <c r="C586" s="259"/>
      <c r="D586" s="260"/>
      <c r="E586" s="91"/>
      <c r="F586" s="256" t="str">
        <f>IF(C584="","",B586&amp;C586&amp;D586)</f>
        <v xml:space="preserve">  &lt;DataPageField1&gt;</v>
      </c>
      <c r="H586" s="84"/>
    </row>
    <row r="587" spans="1:8" s="1" customFormat="1" ht="14" customHeight="1">
      <c r="A587" s="78"/>
      <c r="B587" s="260" t="s">
        <v>1059</v>
      </c>
      <c r="C587" s="259">
        <f>IF(fenixSetup!AA26="","",IF(fenixSetup!AB26="",DataSettings!EN$17,IF(OR(C584=2,C584=1,C584=0),VLOOKUP(fenixSetup!AB26,DataSettings!EK$17:EU$112,4,FALSE),VLOOKUP(fenixSetup!AA26,DataSettings!EK$3:EU$16,4,FALSE))))</f>
        <v>51</v>
      </c>
      <c r="D587" s="260" t="s">
        <v>1063</v>
      </c>
      <c r="E587" s="91"/>
      <c r="F587" s="256" t="str">
        <f>IF(C584="","",B587&amp;C587&amp;D587)</f>
        <v xml:space="preserve">    &lt;DataPageField&gt;51&lt;/DataPageField&gt;</v>
      </c>
      <c r="H587" s="84"/>
    </row>
    <row r="588" spans="1:8" s="1" customFormat="1" ht="14" customHeight="1">
      <c r="A588" s="78"/>
      <c r="B588" s="260" t="s">
        <v>1060</v>
      </c>
      <c r="C588" s="259">
        <f>IF(fenixSetup!AA26="","",IF(fenixSetup!AB26="",DataSettings!EO$17,IF(OR(C584=2,C584=1,C584=0),VLOOKUP(fenixSetup!AB26,DataSettings!EK$17:EU$112,5,FALSE),VLOOKUP(fenixSetup!AA26,DataSettings!EK$3:EU$16,5,FALSE))))</f>
        <v>1</v>
      </c>
      <c r="D588" s="260" t="s">
        <v>1064</v>
      </c>
      <c r="E588" s="91"/>
      <c r="F588" s="256" t="str">
        <f>IF(C584="","",B588&amp;C588&amp;D588)</f>
        <v xml:space="preserve">    &lt;DataPageFieldLabel&gt;1&lt;/DataPageFieldLabel&gt;</v>
      </c>
      <c r="H588" s="84"/>
    </row>
    <row r="589" spans="1:8" s="1" customFormat="1" ht="14" customHeight="1">
      <c r="A589" s="78"/>
      <c r="B589" s="260" t="s">
        <v>5</v>
      </c>
      <c r="C589" s="259"/>
      <c r="D589" s="260"/>
      <c r="E589" s="91"/>
      <c r="F589" s="256" t="str">
        <f>IF(C584="","",B589&amp;C589&amp;D589)</f>
        <v xml:space="preserve">  &lt;/DataPageField1&gt;</v>
      </c>
      <c r="H589" s="84"/>
    </row>
    <row r="590" spans="1:8" s="1" customFormat="1" ht="14" customHeight="1">
      <c r="A590" s="78"/>
      <c r="B590" s="260" t="s">
        <v>6</v>
      </c>
      <c r="C590" s="259"/>
      <c r="D590" s="260"/>
      <c r="E590" s="91"/>
      <c r="F590" s="256" t="str">
        <f>IF(C584="","",B590&amp;C590&amp;D590)</f>
        <v xml:space="preserve">  &lt;DataPageField2&gt;</v>
      </c>
      <c r="H590" s="84"/>
    </row>
    <row r="591" spans="1:8" s="1" customFormat="1" ht="14" customHeight="1">
      <c r="A591" s="78"/>
      <c r="B591" s="260" t="s">
        <v>1059</v>
      </c>
      <c r="C591" s="259">
        <f>IF(fenixSetup!AA26="","",IF(fenixSetup!AD26="",DataSettings!EN$17,IF(OR(C584=2,C584=1),VLOOKUP(fenixSetup!AD26,DataSettings!EK$17:EU$112,8,FALSE),VLOOKUP(fenixSetup!AA26,DataSettings!EK$3:EU$16,8,FALSE))))</f>
        <v>83</v>
      </c>
      <c r="D591" s="260" t="s">
        <v>1063</v>
      </c>
      <c r="E591" s="91"/>
      <c r="F591" s="256" t="str">
        <f>IF(C584="","",B591&amp;C591&amp;D591)</f>
        <v xml:space="preserve">    &lt;DataPageField&gt;83&lt;/DataPageField&gt;</v>
      </c>
      <c r="H591" s="84"/>
    </row>
    <row r="592" spans="1:8" s="1" customFormat="1" ht="14" customHeight="1">
      <c r="A592" s="78"/>
      <c r="B592" s="260" t="s">
        <v>1060</v>
      </c>
      <c r="C592" s="259">
        <f>IF(fenixSetup!AA26="","",IF(fenixSetup!AD26="",DataSettings!EO$17,IF(OR(C584=2,C584=1),VLOOKUP(fenixSetup!AD26,DataSettings!EK$17:EU$112,9,FALSE),VLOOKUP(fenixSetup!AA26,DataSettings!EK$3:EU$16,9,FALSE))))</f>
        <v>0</v>
      </c>
      <c r="D592" s="260" t="s">
        <v>1064</v>
      </c>
      <c r="E592" s="91"/>
      <c r="F592" s="256" t="str">
        <f>IF(C584="","",B592&amp;C592&amp;D592)</f>
        <v xml:space="preserve">    &lt;DataPageFieldLabel&gt;0&lt;/DataPageFieldLabel&gt;</v>
      </c>
      <c r="H592" s="84"/>
    </row>
    <row r="593" spans="1:8" s="1" customFormat="1" ht="14" customHeight="1">
      <c r="A593" s="78"/>
      <c r="B593" s="260" t="s">
        <v>7</v>
      </c>
      <c r="C593" s="259"/>
      <c r="D593" s="260"/>
      <c r="E593" s="91"/>
      <c r="F593" s="256" t="str">
        <f>IF(C584="","",B593&amp;C593&amp;D593)</f>
        <v xml:space="preserve">  &lt;/DataPageField2&gt;</v>
      </c>
      <c r="H593" s="84"/>
    </row>
    <row r="594" spans="1:8" s="1" customFormat="1" ht="14" customHeight="1">
      <c r="A594" s="78"/>
      <c r="B594" s="260" t="s">
        <v>8</v>
      </c>
      <c r="C594" s="259"/>
      <c r="D594" s="260"/>
      <c r="E594" s="91"/>
      <c r="F594" s="256" t="str">
        <f>IF(C584="","",B594&amp;C594&amp;D594)</f>
        <v xml:space="preserve">  &lt;DataPageField3&gt;</v>
      </c>
      <c r="H594" s="84"/>
    </row>
    <row r="595" spans="1:8" s="1" customFormat="1" ht="14" customHeight="1">
      <c r="A595" s="78"/>
      <c r="B595" s="260" t="s">
        <v>1059</v>
      </c>
      <c r="C595" s="259">
        <f>IF(fenixSetup!AA26="","",IF(fenixSetup!AC26="",DataSettings!EN$17,IF(C584=2,VLOOKUP(fenixSetup!AC26,DataSettings!EK$17:EU$112,6,FALSE),VLOOKUP(fenixSetup!AA26,DataSettings!EK$3:EU$16,6,FALSE))))</f>
        <v>83</v>
      </c>
      <c r="D595" s="260" t="s">
        <v>1063</v>
      </c>
      <c r="E595" s="91"/>
      <c r="F595" s="256" t="str">
        <f>IF(C584="","",B595&amp;C595&amp;D595)</f>
        <v xml:space="preserve">    &lt;DataPageField&gt;83&lt;/DataPageField&gt;</v>
      </c>
      <c r="H595" s="84"/>
    </row>
    <row r="596" spans="1:8" s="1" customFormat="1" ht="14" customHeight="1">
      <c r="A596" s="78"/>
      <c r="B596" s="260" t="s">
        <v>1060</v>
      </c>
      <c r="C596" s="259">
        <f>IF(fenixSetup!AA26="","",IF(fenixSetup!AC26="",DataSettings!EO$17,IF(C584=2,VLOOKUP(fenixSetup!AC26,DataSettings!EK$17:EU$112,7,FALSE),VLOOKUP(fenixSetup!AA26,DataSettings!EK$3:EU$16,7,FALSE))))</f>
        <v>0</v>
      </c>
      <c r="D596" s="260" t="s">
        <v>1064</v>
      </c>
      <c r="E596" s="91"/>
      <c r="F596" s="256" t="str">
        <f>IF(C584="","",B596&amp;C596&amp;D596)</f>
        <v xml:space="preserve">    &lt;DataPageFieldLabel&gt;0&lt;/DataPageFieldLabel&gt;</v>
      </c>
      <c r="H596" s="84"/>
    </row>
    <row r="597" spans="1:8" s="1" customFormat="1" ht="14" customHeight="1">
      <c r="A597" s="78"/>
      <c r="B597" s="260" t="s">
        <v>9</v>
      </c>
      <c r="C597" s="259"/>
      <c r="D597" s="260"/>
      <c r="E597" s="91"/>
      <c r="F597" s="256" t="str">
        <f>IF(C584="","",B597&amp;C597&amp;D597)</f>
        <v xml:space="preserve">  &lt;/DataPageField3&gt;</v>
      </c>
      <c r="H597" s="84"/>
    </row>
    <row r="598" spans="1:8" s="1" customFormat="1" ht="14" customHeight="1">
      <c r="A598" s="78"/>
      <c r="B598" s="260" t="s">
        <v>1062</v>
      </c>
      <c r="C598" s="259">
        <f>IF(fenixSetup!AA26="","",VLOOKUP(fenixSetup!AA26,DataSettings!EK$3:EU$16,10,FALSE))</f>
        <v>9</v>
      </c>
      <c r="D598" s="260" t="s">
        <v>1065</v>
      </c>
      <c r="E598" s="91"/>
      <c r="F598" s="256" t="str">
        <f>IF(C584="","",B598&amp;C598&amp;D598)</f>
        <v xml:space="preserve">  &lt;DataPageIdx&gt;9&lt;/DataPageIdx&gt;</v>
      </c>
      <c r="H598" s="84"/>
    </row>
    <row r="599" spans="1:8" s="1" customFormat="1" ht="14" customHeight="1">
      <c r="A599" s="78"/>
      <c r="B599" s="260" t="s">
        <v>1061</v>
      </c>
      <c r="C599" s="259">
        <f>IF(fenixSetup!AA26="","",VLOOKUP(fenixSetup!AA26,DataSettings!EK$3:EU$16,11,FALSE))</f>
        <v>255</v>
      </c>
      <c r="D599" s="260" t="s">
        <v>1066</v>
      </c>
      <c r="E599" s="91"/>
      <c r="F599" s="256" t="str">
        <f>IF(C584="","",B599&amp;C599&amp;D599)</f>
        <v xml:space="preserve">  &lt;DataPageCustomIdx&gt;255&lt;/DataPageCustomIdx&gt;</v>
      </c>
      <c r="H599" s="84"/>
    </row>
    <row r="600" spans="1:8" s="1" customFormat="1" ht="14" customHeight="1">
      <c r="A600" s="78"/>
      <c r="B600" s="260" t="s">
        <v>12</v>
      </c>
      <c r="C600" s="259"/>
      <c r="D600" s="260"/>
      <c r="E600" s="91"/>
      <c r="F600" s="256" t="str">
        <f>IF(C584="","",B600&amp;C600&amp;D600)</f>
        <v>&lt;/NavDataPage&gt;</v>
      </c>
      <c r="H600" s="84"/>
    </row>
    <row r="601" spans="1:8" s="1" customFormat="1" ht="14" customHeight="1">
      <c r="A601" s="78" t="s">
        <v>1085</v>
      </c>
      <c r="B601" s="260" t="s">
        <v>11</v>
      </c>
      <c r="C601" s="259"/>
      <c r="D601" s="260"/>
      <c r="E601" s="91"/>
      <c r="F601" s="256" t="str">
        <f>IF(C602="","",B601&amp;C601&amp;D601)</f>
        <v>&lt;NavDataPage&gt;</v>
      </c>
      <c r="H601" s="84"/>
    </row>
    <row r="602" spans="1:8" s="1" customFormat="1" ht="14" customHeight="1">
      <c r="A602" s="81"/>
      <c r="B602" s="260" t="s">
        <v>1058</v>
      </c>
      <c r="C602" s="259">
        <f>IF(fenixSetup!AA27="","",VLOOKUP(fenixSetup!AA27,DataSettings!EK$3:EU$16,2,FALSE))</f>
        <v>2</v>
      </c>
      <c r="D602" s="260" t="s">
        <v>1067</v>
      </c>
      <c r="E602" s="91"/>
      <c r="F602" s="256" t="str">
        <f>IF(C602="","",B602&amp;C602&amp;D602)</f>
        <v xml:space="preserve">  &lt;DataPageType&gt;2&lt;/DataPageType&gt;</v>
      </c>
      <c r="H602" s="84"/>
    </row>
    <row r="603" spans="1:8" s="1" customFormat="1" ht="14" customHeight="1">
      <c r="A603" s="78"/>
      <c r="B603" s="260" t="s">
        <v>1072</v>
      </c>
      <c r="C603" s="259">
        <f>IF(fenixSetup!AA27="","",VLOOKUP(fenixSetup!AA27,DataSettings!EK$3:EU$16,3,FALSE))</f>
        <v>4</v>
      </c>
      <c r="D603" s="260" t="s">
        <v>1068</v>
      </c>
      <c r="E603" s="91"/>
      <c r="F603" s="256" t="str">
        <f>IF(C602="","",B603&amp;C603&amp;D603)</f>
        <v xml:space="preserve">  &lt;DataPageName&gt;4&lt;/DataPageName&gt;</v>
      </c>
      <c r="H603" s="84"/>
    </row>
    <row r="604" spans="1:8" s="1" customFormat="1" ht="14" customHeight="1">
      <c r="A604" s="78"/>
      <c r="B604" s="260" t="s">
        <v>4</v>
      </c>
      <c r="C604" s="259"/>
      <c r="D604" s="260"/>
      <c r="E604" s="91"/>
      <c r="F604" s="256" t="str">
        <f>IF(C602="","",B604&amp;C604&amp;D604)</f>
        <v xml:space="preserve">  &lt;DataPageField1&gt;</v>
      </c>
      <c r="H604" s="84"/>
    </row>
    <row r="605" spans="1:8" s="1" customFormat="1" ht="14" customHeight="1">
      <c r="A605" s="78"/>
      <c r="B605" s="260" t="s">
        <v>1059</v>
      </c>
      <c r="C605" s="259">
        <f>IF(fenixSetup!AA27="","",IF(fenixSetup!AB27="",DataSettings!EN$17,IF(OR(C602=2,C602=1,C602=0),VLOOKUP(fenixSetup!AB27,DataSettings!EK$17:EU$112,4,FALSE),VLOOKUP(fenixSetup!AA27,DataSettings!EK$3:EU$16,4,FALSE))))</f>
        <v>4</v>
      </c>
      <c r="D605" s="260" t="s">
        <v>1063</v>
      </c>
      <c r="E605" s="91"/>
      <c r="F605" s="256" t="str">
        <f>IF(C602="","",B605&amp;C605&amp;D605)</f>
        <v xml:space="preserve">    &lt;DataPageField&gt;4&lt;/DataPageField&gt;</v>
      </c>
      <c r="H605" s="84"/>
    </row>
    <row r="606" spans="1:8" s="1" customFormat="1" ht="14" customHeight="1">
      <c r="A606" s="78"/>
      <c r="B606" s="260" t="s">
        <v>1060</v>
      </c>
      <c r="C606" s="259">
        <f>IF(fenixSetup!AA27="","",IF(fenixSetup!AB27="",DataSettings!EO$17,IF(OR(C602=2,C602=1,C602=0),VLOOKUP(fenixSetup!AB27,DataSettings!EK$17:EU$112,5,FALSE),VLOOKUP(fenixSetup!AA27,DataSettings!EK$3:EU$16,5,FALSE))))</f>
        <v>1</v>
      </c>
      <c r="D606" s="260" t="s">
        <v>1064</v>
      </c>
      <c r="E606" s="91"/>
      <c r="F606" s="256" t="str">
        <f>IF(C602="","",B606&amp;C606&amp;D606)</f>
        <v xml:space="preserve">    &lt;DataPageFieldLabel&gt;1&lt;/DataPageFieldLabel&gt;</v>
      </c>
      <c r="H606" s="84"/>
    </row>
    <row r="607" spans="1:8" s="1" customFormat="1" ht="14" customHeight="1">
      <c r="A607" s="78"/>
      <c r="B607" s="260" t="s">
        <v>5</v>
      </c>
      <c r="C607" s="259"/>
      <c r="D607" s="260"/>
      <c r="E607" s="91"/>
      <c r="F607" s="256" t="str">
        <f>IF(C602="","",B607&amp;C607&amp;D607)</f>
        <v xml:space="preserve">  &lt;/DataPageField1&gt;</v>
      </c>
      <c r="H607" s="84"/>
    </row>
    <row r="608" spans="1:8" s="1" customFormat="1" ht="14" customHeight="1">
      <c r="A608" s="78"/>
      <c r="B608" s="260" t="s">
        <v>6</v>
      </c>
      <c r="C608" s="259"/>
      <c r="D608" s="260"/>
      <c r="E608" s="91"/>
      <c r="F608" s="256" t="str">
        <f>IF(C602="","",B608&amp;C608&amp;D608)</f>
        <v xml:space="preserve">  &lt;DataPageField2&gt;</v>
      </c>
      <c r="H608" s="84"/>
    </row>
    <row r="609" spans="1:8" s="1" customFormat="1" ht="14" customHeight="1">
      <c r="A609" s="78"/>
      <c r="B609" s="260" t="s">
        <v>1059</v>
      </c>
      <c r="C609" s="259">
        <f>IF(fenixSetup!AA27="","",IF(fenixSetup!AD27="",DataSettings!EN$17,IF(OR(C602=2,C602=1),VLOOKUP(fenixSetup!AD27,DataSettings!EK$17:EU$112,8,FALSE),VLOOKUP(fenixSetup!AA27,DataSettings!EK$3:EU$16,8,FALSE))))</f>
        <v>7</v>
      </c>
      <c r="D609" s="260" t="s">
        <v>1063</v>
      </c>
      <c r="E609" s="91"/>
      <c r="F609" s="256" t="str">
        <f>IF(C602="","",B609&amp;C609&amp;D609)</f>
        <v xml:space="preserve">    &lt;DataPageField&gt;7&lt;/DataPageField&gt;</v>
      </c>
      <c r="H609" s="84"/>
    </row>
    <row r="610" spans="1:8" s="1" customFormat="1" ht="14" customHeight="1">
      <c r="A610" s="78"/>
      <c r="B610" s="260" t="s">
        <v>1060</v>
      </c>
      <c r="C610" s="259">
        <f>IF(fenixSetup!AA27="","",IF(fenixSetup!AD27="",DataSettings!EO$17,IF(OR(C602=2,C602=1),VLOOKUP(fenixSetup!AD27,DataSettings!EK$17:EU$112,9,FALSE),VLOOKUP(fenixSetup!AA27,DataSettings!EK$3:EU$16,9,FALSE))))</f>
        <v>1</v>
      </c>
      <c r="D610" s="260" t="s">
        <v>1064</v>
      </c>
      <c r="E610" s="91"/>
      <c r="F610" s="256" t="str">
        <f>IF(C602="","",B610&amp;C610&amp;D610)</f>
        <v xml:space="preserve">    &lt;DataPageFieldLabel&gt;1&lt;/DataPageFieldLabel&gt;</v>
      </c>
      <c r="H610" s="84"/>
    </row>
    <row r="611" spans="1:8" s="1" customFormat="1" ht="14" customHeight="1">
      <c r="A611" s="78"/>
      <c r="B611" s="260" t="s">
        <v>7</v>
      </c>
      <c r="C611" s="259"/>
      <c r="D611" s="260"/>
      <c r="E611" s="91"/>
      <c r="F611" s="256" t="str">
        <f>IF(C602="","",B611&amp;C611&amp;D611)</f>
        <v xml:space="preserve">  &lt;/DataPageField2&gt;</v>
      </c>
      <c r="H611" s="84"/>
    </row>
    <row r="612" spans="1:8" s="1" customFormat="1" ht="14" customHeight="1">
      <c r="A612" s="78"/>
      <c r="B612" s="260" t="s">
        <v>8</v>
      </c>
      <c r="C612" s="259"/>
      <c r="D612" s="260"/>
      <c r="E612" s="91"/>
      <c r="F612" s="256" t="str">
        <f>IF(C602="","",B612&amp;C612&amp;D612)</f>
        <v xml:space="preserve">  &lt;DataPageField3&gt;</v>
      </c>
      <c r="H612" s="84"/>
    </row>
    <row r="613" spans="1:8" s="1" customFormat="1" ht="14" customHeight="1">
      <c r="A613" s="78"/>
      <c r="B613" s="260" t="s">
        <v>1059</v>
      </c>
      <c r="C613" s="259">
        <f>IF(fenixSetup!AA27="","",IF(fenixSetup!AC27="",DataSettings!EN$17,IF(C602=2,VLOOKUP(fenixSetup!AC27,DataSettings!EK$17:EU$112,6,FALSE),VLOOKUP(fenixSetup!AA27,DataSettings!EK$3:EU$16,6,FALSE))))</f>
        <v>5</v>
      </c>
      <c r="D613" s="260" t="s">
        <v>1063</v>
      </c>
      <c r="E613" s="91"/>
      <c r="F613" s="256" t="str">
        <f>IF(C602="","",B613&amp;C613&amp;D613)</f>
        <v xml:space="preserve">    &lt;DataPageField&gt;5&lt;/DataPageField&gt;</v>
      </c>
      <c r="H613" s="84"/>
    </row>
    <row r="614" spans="1:8" s="1" customFormat="1" ht="14" customHeight="1">
      <c r="A614" s="78"/>
      <c r="B614" s="260" t="s">
        <v>1060</v>
      </c>
      <c r="C614" s="259">
        <f>IF(fenixSetup!AA27="","",IF(fenixSetup!AC27="",DataSettings!EO$17,IF(C602=2,VLOOKUP(fenixSetup!AC27,DataSettings!EK$17:EU$112,7,FALSE),VLOOKUP(fenixSetup!AA27,DataSettings!EK$3:EU$16,7,FALSE))))</f>
        <v>1</v>
      </c>
      <c r="D614" s="260" t="s">
        <v>1064</v>
      </c>
      <c r="E614" s="91"/>
      <c r="F614" s="256" t="str">
        <f>IF(C602="","",B614&amp;C614&amp;D614)</f>
        <v xml:space="preserve">    &lt;DataPageFieldLabel&gt;1&lt;/DataPageFieldLabel&gt;</v>
      </c>
      <c r="H614" s="84"/>
    </row>
    <row r="615" spans="1:8" s="1" customFormat="1" ht="14" customHeight="1">
      <c r="A615" s="78"/>
      <c r="B615" s="260" t="s">
        <v>9</v>
      </c>
      <c r="C615" s="259"/>
      <c r="D615" s="260"/>
      <c r="E615" s="91"/>
      <c r="F615" s="256" t="str">
        <f>IF(C602="","",B615&amp;C615&amp;D615)</f>
        <v xml:space="preserve">  &lt;/DataPageField3&gt;</v>
      </c>
      <c r="H615" s="84"/>
    </row>
    <row r="616" spans="1:8" s="1" customFormat="1" ht="14" customHeight="1">
      <c r="A616" s="78"/>
      <c r="B616" s="260" t="s">
        <v>1062</v>
      </c>
      <c r="C616" s="259">
        <f>IF(fenixSetup!AA27="","",VLOOKUP(fenixSetup!AA27,DataSettings!EK$3:EU$16,10,FALSE))</f>
        <v>9</v>
      </c>
      <c r="D616" s="260" t="s">
        <v>1065</v>
      </c>
      <c r="E616" s="91"/>
      <c r="F616" s="256" t="str">
        <f>IF(C602="","",B616&amp;C616&amp;D616)</f>
        <v xml:space="preserve">  &lt;DataPageIdx&gt;9&lt;/DataPageIdx&gt;</v>
      </c>
      <c r="H616" s="84"/>
    </row>
    <row r="617" spans="1:8" s="1" customFormat="1" ht="14" customHeight="1">
      <c r="A617" s="78"/>
      <c r="B617" s="260" t="s">
        <v>1061</v>
      </c>
      <c r="C617" s="259">
        <f>IF(fenixSetup!AA27="","",VLOOKUP(fenixSetup!AA27,DataSettings!EK$3:EU$16,11,FALSE))</f>
        <v>255</v>
      </c>
      <c r="D617" s="260" t="s">
        <v>1066</v>
      </c>
      <c r="E617" s="91"/>
      <c r="F617" s="256" t="str">
        <f>IF(C602="","",B617&amp;C617&amp;D617)</f>
        <v xml:space="preserve">  &lt;DataPageCustomIdx&gt;255&lt;/DataPageCustomIdx&gt;</v>
      </c>
      <c r="H617" s="84"/>
    </row>
    <row r="618" spans="1:8" s="1" customFormat="1" ht="14" customHeight="1">
      <c r="A618" s="78"/>
      <c r="B618" s="260" t="s">
        <v>12</v>
      </c>
      <c r="C618" s="260"/>
      <c r="D618" s="260"/>
      <c r="E618" s="91"/>
      <c r="F618" s="256" t="str">
        <f>IF(C602="","",B618&amp;C618&amp;D618)</f>
        <v>&lt;/NavDataPage&gt;</v>
      </c>
      <c r="H618" s="84"/>
    </row>
    <row r="619" spans="1:8" s="1" customFormat="1" ht="14" customHeight="1">
      <c r="A619" s="78" t="s">
        <v>1084</v>
      </c>
      <c r="B619" s="260" t="s">
        <v>11</v>
      </c>
      <c r="C619" s="259"/>
      <c r="D619" s="260"/>
      <c r="E619" s="91"/>
      <c r="F619" s="256" t="str">
        <f>IF(C620="","",B619&amp;C619&amp;D619)</f>
        <v>&lt;NavDataPage&gt;</v>
      </c>
      <c r="H619" s="84"/>
    </row>
    <row r="620" spans="1:8" s="1" customFormat="1" ht="14" customHeight="1">
      <c r="A620" s="81"/>
      <c r="B620" s="260" t="s">
        <v>1058</v>
      </c>
      <c r="C620" s="259">
        <f>IF(fenixSetup!AA28="","",VLOOKUP(fenixSetup!AA28,DataSettings!EK$3:EU$16,2,FALSE))</f>
        <v>3</v>
      </c>
      <c r="D620" s="260" t="s">
        <v>1067</v>
      </c>
      <c r="E620" s="91"/>
      <c r="F620" s="256" t="str">
        <f>IF(C620="","",B620&amp;C620&amp;D620)</f>
        <v xml:space="preserve">  &lt;DataPageType&gt;3&lt;/DataPageType&gt;</v>
      </c>
      <c r="H620" s="84"/>
    </row>
    <row r="621" spans="1:8" s="1" customFormat="1" ht="14" customHeight="1">
      <c r="A621" s="78"/>
      <c r="B621" s="260" t="s">
        <v>1072</v>
      </c>
      <c r="C621" s="259">
        <f>IF(fenixSetup!AA28="","",VLOOKUP(fenixSetup!AA28,DataSettings!EK$3:EU$16,3,FALSE))</f>
        <v>1796</v>
      </c>
      <c r="D621" s="260" t="s">
        <v>1068</v>
      </c>
      <c r="E621" s="91"/>
      <c r="F621" s="256" t="str">
        <f>IF(C620="","",B621&amp;C621&amp;D621)</f>
        <v xml:space="preserve">  &lt;DataPageName&gt;1796&lt;/DataPageName&gt;</v>
      </c>
      <c r="H621" s="84"/>
    </row>
    <row r="622" spans="1:8" s="1" customFormat="1" ht="14" customHeight="1">
      <c r="A622" s="78"/>
      <c r="B622" s="260" t="s">
        <v>4</v>
      </c>
      <c r="C622" s="259"/>
      <c r="D622" s="260"/>
      <c r="E622" s="91"/>
      <c r="F622" s="256" t="str">
        <f>IF(C620="","",B622&amp;C622&amp;D622)</f>
        <v xml:space="preserve">  &lt;DataPageField1&gt;</v>
      </c>
      <c r="H622" s="84"/>
    </row>
    <row r="623" spans="1:8" s="1" customFormat="1" ht="14" customHeight="1">
      <c r="A623" s="78"/>
      <c r="B623" s="260" t="s">
        <v>1059</v>
      </c>
      <c r="C623" s="259">
        <f>IF(fenixSetup!AA28="","",IF(fenixSetup!AB28="",DataSettings!EN$17,IF(OR(C620=2,C620=1,C620=0),VLOOKUP(fenixSetup!AB28,DataSettings!EK$17:EU$112,4,FALSE),VLOOKUP(fenixSetup!AA28,DataSettings!EK$3:EU$16,4,FALSE))))</f>
        <v>255</v>
      </c>
      <c r="D623" s="260" t="s">
        <v>1063</v>
      </c>
      <c r="E623" s="91"/>
      <c r="F623" s="256" t="str">
        <f>IF(C620="","",B623&amp;C623&amp;D623)</f>
        <v xml:space="preserve">    &lt;DataPageField&gt;255&lt;/DataPageField&gt;</v>
      </c>
      <c r="H623" s="84"/>
    </row>
    <row r="624" spans="1:8" s="1" customFormat="1" ht="14" customHeight="1">
      <c r="A624" s="78"/>
      <c r="B624" s="260" t="s">
        <v>1060</v>
      </c>
      <c r="C624" s="259">
        <f>IF(fenixSetup!AA28="","",IF(fenixSetup!AB28="",DataSettings!EO$17,IF(OR(C620=2,C620=1,C620=0),VLOOKUP(fenixSetup!AB28,DataSettings!EK$17:EU$112,5,FALSE),VLOOKUP(fenixSetup!AA28,DataSettings!EK$3:EU$16,5,FALSE))))</f>
        <v>0</v>
      </c>
      <c r="D624" s="260" t="s">
        <v>1064</v>
      </c>
      <c r="E624" s="91"/>
      <c r="F624" s="256" t="str">
        <f>IF(C620="","",B624&amp;C624&amp;D624)</f>
        <v xml:space="preserve">    &lt;DataPageFieldLabel&gt;0&lt;/DataPageFieldLabel&gt;</v>
      </c>
      <c r="H624" s="84"/>
    </row>
    <row r="625" spans="1:8" s="1" customFormat="1" ht="14" customHeight="1">
      <c r="A625" s="78"/>
      <c r="B625" s="260" t="s">
        <v>5</v>
      </c>
      <c r="C625" s="259"/>
      <c r="D625" s="260"/>
      <c r="E625" s="91"/>
      <c r="F625" s="256" t="str">
        <f>IF(C620="","",B625&amp;C625&amp;D625)</f>
        <v xml:space="preserve">  &lt;/DataPageField1&gt;</v>
      </c>
      <c r="H625" s="84"/>
    </row>
    <row r="626" spans="1:8" s="1" customFormat="1" ht="14" customHeight="1">
      <c r="A626" s="78"/>
      <c r="B626" s="260" t="s">
        <v>6</v>
      </c>
      <c r="C626" s="259"/>
      <c r="D626" s="260"/>
      <c r="E626" s="91"/>
      <c r="F626" s="256" t="str">
        <f>IF(C620="","",B626&amp;C626&amp;D626)</f>
        <v xml:space="preserve">  &lt;DataPageField2&gt;</v>
      </c>
      <c r="H626" s="84"/>
    </row>
    <row r="627" spans="1:8" s="1" customFormat="1" ht="14" customHeight="1">
      <c r="A627" s="78"/>
      <c r="B627" s="260" t="s">
        <v>1059</v>
      </c>
      <c r="C627" s="259">
        <f>IF(fenixSetup!AA28="","",IF(fenixSetup!AD28="",DataSettings!EN$17,IF(OR(C620=2,C620=1),VLOOKUP(fenixSetup!AD28,DataSettings!EK$17:EU$112,8,FALSE),VLOOKUP(fenixSetup!AA28,DataSettings!EK$3:EU$16,8,FALSE))))</f>
        <v>255</v>
      </c>
      <c r="D627" s="260" t="s">
        <v>1063</v>
      </c>
      <c r="E627" s="91"/>
      <c r="F627" s="256" t="str">
        <f>IF(C620="","",B627&amp;C627&amp;D627)</f>
        <v xml:space="preserve">    &lt;DataPageField&gt;255&lt;/DataPageField&gt;</v>
      </c>
      <c r="H627" s="84"/>
    </row>
    <row r="628" spans="1:8" s="1" customFormat="1" ht="14" customHeight="1">
      <c r="A628" s="78"/>
      <c r="B628" s="260" t="s">
        <v>1060</v>
      </c>
      <c r="C628" s="259">
        <f>IF(fenixSetup!AA28="","",IF(fenixSetup!AD28="",DataSettings!EO$17,IF(OR(C620=2,C620=1),VLOOKUP(fenixSetup!AD28,DataSettings!EK$17:EU$112,9,FALSE),VLOOKUP(fenixSetup!AA28,DataSettings!EK$3:EU$16,9,FALSE))))</f>
        <v>0</v>
      </c>
      <c r="D628" s="260" t="s">
        <v>1064</v>
      </c>
      <c r="E628" s="91"/>
      <c r="F628" s="256" t="str">
        <f>IF(C620="","",B628&amp;C628&amp;D628)</f>
        <v xml:space="preserve">    &lt;DataPageFieldLabel&gt;0&lt;/DataPageFieldLabel&gt;</v>
      </c>
      <c r="H628" s="84"/>
    </row>
    <row r="629" spans="1:8" s="1" customFormat="1" ht="14" customHeight="1">
      <c r="A629" s="78"/>
      <c r="B629" s="260" t="s">
        <v>7</v>
      </c>
      <c r="C629" s="259"/>
      <c r="D629" s="260"/>
      <c r="E629" s="91"/>
      <c r="F629" s="256" t="str">
        <f>IF(C620="","",B629&amp;C629&amp;D629)</f>
        <v xml:space="preserve">  &lt;/DataPageField2&gt;</v>
      </c>
      <c r="H629" s="84"/>
    </row>
    <row r="630" spans="1:8" s="1" customFormat="1" ht="14" customHeight="1">
      <c r="A630" s="78"/>
      <c r="B630" s="260" t="s">
        <v>8</v>
      </c>
      <c r="C630" s="259"/>
      <c r="D630" s="260"/>
      <c r="E630" s="91"/>
      <c r="F630" s="256" t="str">
        <f>IF(C620="","",B630&amp;C630&amp;D630)</f>
        <v xml:space="preserve">  &lt;DataPageField3&gt;</v>
      </c>
      <c r="H630" s="84"/>
    </row>
    <row r="631" spans="1:8" s="1" customFormat="1" ht="14" customHeight="1">
      <c r="A631" s="78"/>
      <c r="B631" s="260" t="s">
        <v>1059</v>
      </c>
      <c r="C631" s="259">
        <f>IF(fenixSetup!AA28="","",IF(fenixSetup!AC28="",DataSettings!EN$17,IF(C620=2,VLOOKUP(fenixSetup!AC28,DataSettings!EK$17:EU$112,6,FALSE),VLOOKUP(fenixSetup!AA28,DataSettings!EK$3:EU$16,6,FALSE))))</f>
        <v>255</v>
      </c>
      <c r="D631" s="260" t="s">
        <v>1063</v>
      </c>
      <c r="E631" s="91"/>
      <c r="F631" s="256" t="str">
        <f>IF(C620="","",B631&amp;C631&amp;D631)</f>
        <v xml:space="preserve">    &lt;DataPageField&gt;255&lt;/DataPageField&gt;</v>
      </c>
      <c r="H631" s="84"/>
    </row>
    <row r="632" spans="1:8" s="1" customFormat="1" ht="14" customHeight="1">
      <c r="A632" s="78"/>
      <c r="B632" s="260" t="s">
        <v>1060</v>
      </c>
      <c r="C632" s="259">
        <f>IF(fenixSetup!AA28="","",IF(fenixSetup!AC28="",DataSettings!EO$17,IF(C620=2,VLOOKUP(fenixSetup!AC28,DataSettings!EK$17:EU$112,7,FALSE),VLOOKUP(fenixSetup!AA28,DataSettings!EK$3:EU$16,7,FALSE))))</f>
        <v>0</v>
      </c>
      <c r="D632" s="260" t="s">
        <v>1064</v>
      </c>
      <c r="E632" s="91"/>
      <c r="F632" s="256" t="str">
        <f>IF(C620="","",B632&amp;C632&amp;D632)</f>
        <v xml:space="preserve">    &lt;DataPageFieldLabel&gt;0&lt;/DataPageFieldLabel&gt;</v>
      </c>
      <c r="H632" s="84"/>
    </row>
    <row r="633" spans="1:8" s="1" customFormat="1" ht="14" customHeight="1">
      <c r="A633" s="78"/>
      <c r="B633" s="260" t="s">
        <v>9</v>
      </c>
      <c r="C633" s="259"/>
      <c r="D633" s="260"/>
      <c r="E633" s="91"/>
      <c r="F633" s="256" t="str">
        <f>IF(C620="","",B633&amp;C633&amp;D633)</f>
        <v xml:space="preserve">  &lt;/DataPageField3&gt;</v>
      </c>
      <c r="H633" s="84"/>
    </row>
    <row r="634" spans="1:8" s="1" customFormat="1" ht="14" customHeight="1">
      <c r="A634" s="78"/>
      <c r="B634" s="260" t="s">
        <v>1062</v>
      </c>
      <c r="C634" s="259">
        <f>IF(fenixSetup!AA28="","",VLOOKUP(fenixSetup!AA28,DataSettings!EK$3:EU$16,10,FALSE))</f>
        <v>4</v>
      </c>
      <c r="D634" s="260" t="s">
        <v>1065</v>
      </c>
      <c r="E634" s="91"/>
      <c r="F634" s="256" t="str">
        <f>IF(C620="","",B634&amp;C634&amp;D634)</f>
        <v xml:space="preserve">  &lt;DataPageIdx&gt;4&lt;/DataPageIdx&gt;</v>
      </c>
      <c r="H634" s="84"/>
    </row>
    <row r="635" spans="1:8" s="1" customFormat="1" ht="14" customHeight="1">
      <c r="A635" s="78"/>
      <c r="B635" s="260" t="s">
        <v>1061</v>
      </c>
      <c r="C635" s="259">
        <f>IF(fenixSetup!AA28="","",VLOOKUP(fenixSetup!AA28,DataSettings!EK$3:EU$16,11,FALSE))</f>
        <v>255</v>
      </c>
      <c r="D635" s="260" t="s">
        <v>1066</v>
      </c>
      <c r="E635" s="91"/>
      <c r="F635" s="256" t="str">
        <f>IF(C620="","",B635&amp;C635&amp;D635)</f>
        <v xml:space="preserve">  &lt;DataPageCustomIdx&gt;255&lt;/DataPageCustomIdx&gt;</v>
      </c>
      <c r="H635" s="84"/>
    </row>
    <row r="636" spans="1:8" s="1" customFormat="1" ht="14" customHeight="1">
      <c r="A636" s="78"/>
      <c r="B636" s="260" t="s">
        <v>12</v>
      </c>
      <c r="C636" s="259"/>
      <c r="D636" s="260"/>
      <c r="E636" s="91"/>
      <c r="F636" s="256" t="str">
        <f>IF(C620="","",B636&amp;C636&amp;D636)</f>
        <v>&lt;/NavDataPage&gt;</v>
      </c>
      <c r="H636" s="84"/>
    </row>
    <row r="637" spans="1:8" s="1" customFormat="1" ht="14" customHeight="1">
      <c r="A637" s="78" t="s">
        <v>1083</v>
      </c>
      <c r="B637" s="260" t="s">
        <v>11</v>
      </c>
      <c r="C637" s="259"/>
      <c r="D637" s="260"/>
      <c r="E637" s="91"/>
      <c r="F637" s="256" t="str">
        <f>IF(C638="","",B637&amp;C637&amp;D637)</f>
        <v>&lt;NavDataPage&gt;</v>
      </c>
      <c r="H637" s="84"/>
    </row>
    <row r="638" spans="1:8" s="1" customFormat="1" ht="14" customHeight="1">
      <c r="A638" s="81"/>
      <c r="B638" s="260" t="s">
        <v>1058</v>
      </c>
      <c r="C638" s="259">
        <f>IF(fenixSetup!AA29="","",VLOOKUP(fenixSetup!AA29,DataSettings!EK$3:EU$16,2,FALSE))</f>
        <v>2</v>
      </c>
      <c r="D638" s="260" t="s">
        <v>1067</v>
      </c>
      <c r="E638" s="91"/>
      <c r="F638" s="256" t="str">
        <f>IF(C638="","",B638&amp;C638&amp;D638)</f>
        <v xml:space="preserve">  &lt;DataPageType&gt;2&lt;/DataPageType&gt;</v>
      </c>
      <c r="H638" s="84"/>
    </row>
    <row r="639" spans="1:8" s="1" customFormat="1" ht="14" customHeight="1">
      <c r="A639" s="78"/>
      <c r="B639" s="260" t="s">
        <v>1072</v>
      </c>
      <c r="C639" s="259">
        <f>IF(fenixSetup!AA29="","",VLOOKUP(fenixSetup!AA29,DataSettings!EK$3:EU$16,3,FALSE))</f>
        <v>4</v>
      </c>
      <c r="D639" s="260" t="s">
        <v>1068</v>
      </c>
      <c r="E639" s="91"/>
      <c r="F639" s="256" t="str">
        <f>IF(C638="","",B639&amp;C639&amp;D639)</f>
        <v xml:space="preserve">  &lt;DataPageName&gt;4&lt;/DataPageName&gt;</v>
      </c>
      <c r="H639" s="84"/>
    </row>
    <row r="640" spans="1:8" s="1" customFormat="1" ht="14" customHeight="1">
      <c r="A640" s="78"/>
      <c r="B640" s="260" t="s">
        <v>4</v>
      </c>
      <c r="C640" s="259"/>
      <c r="D640" s="260"/>
      <c r="E640" s="91"/>
      <c r="F640" s="256" t="str">
        <f>IF(C638="","",B640&amp;C640&amp;D640)</f>
        <v xml:space="preserve">  &lt;DataPageField1&gt;</v>
      </c>
      <c r="H640" s="84"/>
    </row>
    <row r="641" spans="1:8" s="1" customFormat="1" ht="14" customHeight="1">
      <c r="A641" s="78"/>
      <c r="B641" s="260" t="s">
        <v>1059</v>
      </c>
      <c r="C641" s="259">
        <f>IF(fenixSetup!AA29="","",IF(fenixSetup!AB29="",DataSettings!EN$17,IF(OR(C638=2,C638=1,C638=0),VLOOKUP(fenixSetup!AB29,DataSettings!EK$17:EU$112,4,FALSE),VLOOKUP(fenixSetup!AA29,DataSettings!EK$3:EU$16,4,FALSE))))</f>
        <v>50</v>
      </c>
      <c r="D641" s="260" t="s">
        <v>1063</v>
      </c>
      <c r="E641" s="91"/>
      <c r="F641" s="256" t="str">
        <f>IF(C638="","",B641&amp;C641&amp;D641)</f>
        <v xml:space="preserve">    &lt;DataPageField&gt;50&lt;/DataPageField&gt;</v>
      </c>
      <c r="H641" s="84"/>
    </row>
    <row r="642" spans="1:8" s="1" customFormat="1" ht="14" customHeight="1">
      <c r="A642" s="78"/>
      <c r="B642" s="260" t="s">
        <v>1060</v>
      </c>
      <c r="C642" s="259">
        <f>IF(fenixSetup!AA29="","",IF(fenixSetup!AB29="",DataSettings!EO$17,IF(OR(C638=2,C638=1,C638=0),VLOOKUP(fenixSetup!AB29,DataSettings!EK$17:EU$112,5,FALSE),VLOOKUP(fenixSetup!AA29,DataSettings!EK$3:EU$16,5,FALSE))))</f>
        <v>1</v>
      </c>
      <c r="D642" s="260" t="s">
        <v>1064</v>
      </c>
      <c r="E642" s="91"/>
      <c r="F642" s="256" t="str">
        <f>IF(C638="","",B642&amp;C642&amp;D642)</f>
        <v xml:space="preserve">    &lt;DataPageFieldLabel&gt;1&lt;/DataPageFieldLabel&gt;</v>
      </c>
      <c r="H642" s="84"/>
    </row>
    <row r="643" spans="1:8" s="1" customFormat="1" ht="14" customHeight="1">
      <c r="A643" s="78"/>
      <c r="B643" s="260" t="s">
        <v>5</v>
      </c>
      <c r="C643" s="259"/>
      <c r="D643" s="260"/>
      <c r="E643" s="91"/>
      <c r="F643" s="256" t="str">
        <f>IF(C638="","",B643&amp;C643&amp;D643)</f>
        <v xml:space="preserve">  &lt;/DataPageField1&gt;</v>
      </c>
      <c r="H643" s="84"/>
    </row>
    <row r="644" spans="1:8" s="1" customFormat="1" ht="14" customHeight="1">
      <c r="A644" s="78"/>
      <c r="B644" s="260" t="s">
        <v>6</v>
      </c>
      <c r="C644" s="259"/>
      <c r="D644" s="260"/>
      <c r="E644" s="91"/>
      <c r="F644" s="256" t="str">
        <f>IF(C638="","",B644&amp;C644&amp;D644)</f>
        <v xml:space="preserve">  &lt;DataPageField2&gt;</v>
      </c>
      <c r="H644" s="84"/>
    </row>
    <row r="645" spans="1:8" s="1" customFormat="1" ht="14" customHeight="1">
      <c r="A645" s="78"/>
      <c r="B645" s="260" t="s">
        <v>1059</v>
      </c>
      <c r="C645" s="259">
        <f>IF(fenixSetup!AA29="","",IF(fenixSetup!AD29="",DataSettings!EN$17,IF(OR(C638=2,C638=1),VLOOKUP(fenixSetup!AD29,DataSettings!EK$17:EU$112,8,FALSE),VLOOKUP(fenixSetup!AA29,DataSettings!EK$3:EU$16,8,FALSE))))</f>
        <v>63</v>
      </c>
      <c r="D645" s="260" t="s">
        <v>1063</v>
      </c>
      <c r="E645" s="91"/>
      <c r="F645" s="256" t="str">
        <f>IF(C638="","",B645&amp;C645&amp;D645)</f>
        <v xml:space="preserve">    &lt;DataPageField&gt;63&lt;/DataPageField&gt;</v>
      </c>
      <c r="H645" s="84"/>
    </row>
    <row r="646" spans="1:8" s="1" customFormat="1" ht="14" customHeight="1">
      <c r="A646" s="78"/>
      <c r="B646" s="260" t="s">
        <v>1060</v>
      </c>
      <c r="C646" s="259">
        <f>IF(fenixSetup!AA29="","",IF(fenixSetup!AD29="",DataSettings!EO$17,IF(OR(C638=2,C638=1),VLOOKUP(fenixSetup!AD29,DataSettings!EK$17:EU$112,9,FALSE),VLOOKUP(fenixSetup!AA29,DataSettings!EK$3:EU$16,9,FALSE))))</f>
        <v>1</v>
      </c>
      <c r="D646" s="260" t="s">
        <v>1064</v>
      </c>
      <c r="E646" s="91"/>
      <c r="F646" s="256" t="str">
        <f>IF(C638="","",B646&amp;C646&amp;D646)</f>
        <v xml:space="preserve">    &lt;DataPageFieldLabel&gt;1&lt;/DataPageFieldLabel&gt;</v>
      </c>
      <c r="H646" s="84"/>
    </row>
    <row r="647" spans="1:8" s="1" customFormat="1" ht="14" customHeight="1">
      <c r="A647" s="78"/>
      <c r="B647" s="260" t="s">
        <v>7</v>
      </c>
      <c r="C647" s="259"/>
      <c r="D647" s="260"/>
      <c r="E647" s="91"/>
      <c r="F647" s="256" t="str">
        <f>IF(C638="","",B647&amp;C647&amp;D647)</f>
        <v xml:space="preserve">  &lt;/DataPageField2&gt;</v>
      </c>
      <c r="H647" s="84"/>
    </row>
    <row r="648" spans="1:8" s="1" customFormat="1" ht="14" customHeight="1">
      <c r="A648" s="78"/>
      <c r="B648" s="260" t="s">
        <v>8</v>
      </c>
      <c r="C648" s="259"/>
      <c r="D648" s="260"/>
      <c r="E648" s="91"/>
      <c r="F648" s="256" t="str">
        <f>IF(C638="","",B648&amp;C648&amp;D648)</f>
        <v xml:space="preserve">  &lt;DataPageField3&gt;</v>
      </c>
      <c r="H648" s="84"/>
    </row>
    <row r="649" spans="1:8" s="1" customFormat="1" ht="14" customHeight="1">
      <c r="A649" s="78"/>
      <c r="B649" s="260" t="s">
        <v>1059</v>
      </c>
      <c r="C649" s="259">
        <f>IF(fenixSetup!AA29="","",IF(fenixSetup!AC29="",DataSettings!EN$17,IF(C638=2,VLOOKUP(fenixSetup!AC29,DataSettings!EK$17:EU$112,6,FALSE),VLOOKUP(fenixSetup!AA29,DataSettings!EK$3:EU$16,6,FALSE))))</f>
        <v>49</v>
      </c>
      <c r="D649" s="260" t="s">
        <v>1063</v>
      </c>
      <c r="E649" s="91"/>
      <c r="F649" s="256" t="str">
        <f>IF(C638="","",B649&amp;C649&amp;D649)</f>
        <v xml:space="preserve">    &lt;DataPageField&gt;49&lt;/DataPageField&gt;</v>
      </c>
      <c r="H649" s="84"/>
    </row>
    <row r="650" spans="1:8" s="1" customFormat="1" ht="14" customHeight="1">
      <c r="A650" s="78"/>
      <c r="B650" s="260" t="s">
        <v>1060</v>
      </c>
      <c r="C650" s="259">
        <f>IF(fenixSetup!AA29="","",IF(fenixSetup!AC29="",DataSettings!EO$17,IF(C638=2,VLOOKUP(fenixSetup!AC29,DataSettings!EK$17:EU$112,7,FALSE),VLOOKUP(fenixSetup!AA29,DataSettings!EK$3:EU$16,7,FALSE))))</f>
        <v>1</v>
      </c>
      <c r="D650" s="260" t="s">
        <v>1064</v>
      </c>
      <c r="E650" s="91"/>
      <c r="F650" s="256" t="str">
        <f>IF(C638="","",B650&amp;C650&amp;D650)</f>
        <v xml:space="preserve">    &lt;DataPageFieldLabel&gt;1&lt;/DataPageFieldLabel&gt;</v>
      </c>
      <c r="H650" s="84"/>
    </row>
    <row r="651" spans="1:8" s="1" customFormat="1" ht="14" customHeight="1">
      <c r="A651" s="78"/>
      <c r="B651" s="260" t="s">
        <v>9</v>
      </c>
      <c r="C651" s="259"/>
      <c r="D651" s="260"/>
      <c r="E651" s="91"/>
      <c r="F651" s="256" t="str">
        <f>IF(C638="","",B651&amp;C651&amp;D651)</f>
        <v xml:space="preserve">  &lt;/DataPageField3&gt;</v>
      </c>
      <c r="H651" s="84"/>
    </row>
    <row r="652" spans="1:8" s="1" customFormat="1" ht="14" customHeight="1">
      <c r="A652" s="78"/>
      <c r="B652" s="260" t="s">
        <v>1062</v>
      </c>
      <c r="C652" s="259">
        <f>IF(fenixSetup!AA29="","",VLOOKUP(fenixSetup!AA29,DataSettings!EK$3:EU$16,10,FALSE))</f>
        <v>9</v>
      </c>
      <c r="D652" s="260" t="s">
        <v>1065</v>
      </c>
      <c r="E652" s="91"/>
      <c r="F652" s="256" t="str">
        <f>IF(C638="","",B652&amp;C652&amp;D652)</f>
        <v xml:space="preserve">  &lt;DataPageIdx&gt;9&lt;/DataPageIdx&gt;</v>
      </c>
      <c r="H652" s="84"/>
    </row>
    <row r="653" spans="1:8" s="1" customFormat="1" ht="14" customHeight="1">
      <c r="A653" s="78"/>
      <c r="B653" s="260" t="s">
        <v>1061</v>
      </c>
      <c r="C653" s="259">
        <f>IF(fenixSetup!AA29="","",VLOOKUP(fenixSetup!AA29,DataSettings!EK$3:EU$16,11,FALSE))</f>
        <v>255</v>
      </c>
      <c r="D653" s="260" t="s">
        <v>1066</v>
      </c>
      <c r="E653" s="91"/>
      <c r="F653" s="256" t="str">
        <f>IF(C638="","",B653&amp;C653&amp;D653)</f>
        <v xml:space="preserve">  &lt;DataPageCustomIdx&gt;255&lt;/DataPageCustomIdx&gt;</v>
      </c>
      <c r="H653" s="84"/>
    </row>
    <row r="654" spans="1:8" s="1" customFormat="1" ht="14" customHeight="1">
      <c r="A654" s="78"/>
      <c r="B654" s="260" t="s">
        <v>12</v>
      </c>
      <c r="C654" s="259"/>
      <c r="D654" s="260"/>
      <c r="E654" s="91"/>
      <c r="F654" s="256" t="str">
        <f>IF(C638="","",B654&amp;C654&amp;D654)</f>
        <v>&lt;/NavDataPage&gt;</v>
      </c>
      <c r="H654" s="84"/>
    </row>
    <row r="655" spans="1:8" s="1" customFormat="1" ht="14" customHeight="1">
      <c r="A655" s="78" t="s">
        <v>1094</v>
      </c>
      <c r="B655" s="260" t="s">
        <v>11</v>
      </c>
      <c r="C655" s="259"/>
      <c r="D655" s="260"/>
      <c r="E655" s="91"/>
      <c r="F655" s="256" t="str">
        <f>IF(C656="","",B655&amp;C655&amp;D655)</f>
        <v>&lt;NavDataPage&gt;</v>
      </c>
      <c r="H655" s="84"/>
    </row>
    <row r="656" spans="1:8" s="1" customFormat="1" ht="14" customHeight="1">
      <c r="A656" s="81"/>
      <c r="B656" s="260" t="s">
        <v>1058</v>
      </c>
      <c r="C656" s="259">
        <f>IF(fenixSetup!AA30="","",VLOOKUP(fenixSetup!AA30,DataSettings!EK$3:EU$16,2,FALSE))</f>
        <v>2</v>
      </c>
      <c r="D656" s="260" t="s">
        <v>1067</v>
      </c>
      <c r="E656" s="91"/>
      <c r="F656" s="256" t="str">
        <f>IF(C656="","",B656&amp;C656&amp;D656)</f>
        <v xml:space="preserve">  &lt;DataPageType&gt;2&lt;/DataPageType&gt;</v>
      </c>
      <c r="H656" s="84"/>
    </row>
    <row r="657" spans="1:8" s="1" customFormat="1" ht="14" customHeight="1">
      <c r="A657" s="78"/>
      <c r="B657" s="260" t="s">
        <v>1072</v>
      </c>
      <c r="C657" s="259">
        <f>IF(fenixSetup!AA30="","",VLOOKUP(fenixSetup!AA30,DataSettings!EK$3:EU$16,3,FALSE))</f>
        <v>4</v>
      </c>
      <c r="D657" s="260" t="s">
        <v>1068</v>
      </c>
      <c r="E657" s="91"/>
      <c r="F657" s="256" t="str">
        <f>IF(C656="","",B657&amp;C657&amp;D657)</f>
        <v xml:space="preserve">  &lt;DataPageName&gt;4&lt;/DataPageName&gt;</v>
      </c>
      <c r="H657" s="84"/>
    </row>
    <row r="658" spans="1:8" s="1" customFormat="1" ht="14" customHeight="1">
      <c r="A658" s="78"/>
      <c r="B658" s="260" t="s">
        <v>4</v>
      </c>
      <c r="C658" s="259"/>
      <c r="D658" s="260"/>
      <c r="E658" s="91"/>
      <c r="F658" s="256" t="str">
        <f>IF(C656="","",B658&amp;C658&amp;D658)</f>
        <v xml:space="preserve">  &lt;DataPageField1&gt;</v>
      </c>
      <c r="H658" s="84"/>
    </row>
    <row r="659" spans="1:8" s="1" customFormat="1" ht="14" customHeight="1">
      <c r="A659" s="78"/>
      <c r="B659" s="260" t="s">
        <v>1059</v>
      </c>
      <c r="C659" s="259">
        <f>IF(fenixSetup!AA30="","",IF(fenixSetup!AB30="",DataSettings!EN$17,IF(OR(C656=2,C656=1,C656=0),VLOOKUP(fenixSetup!AB30,DataSettings!EK$17:EU$112,4,FALSE),VLOOKUP(fenixSetup!AA30,DataSettings!EK$3:EU$16,4,FALSE))))</f>
        <v>81</v>
      </c>
      <c r="D659" s="260" t="s">
        <v>1063</v>
      </c>
      <c r="E659" s="91"/>
      <c r="F659" s="256" t="str">
        <f>IF(C656="","",B659&amp;C659&amp;D659)</f>
        <v xml:space="preserve">    &lt;DataPageField&gt;81&lt;/DataPageField&gt;</v>
      </c>
      <c r="H659" s="84"/>
    </row>
    <row r="660" spans="1:8" s="1" customFormat="1" ht="14" customHeight="1">
      <c r="A660" s="78"/>
      <c r="B660" s="260" t="s">
        <v>1060</v>
      </c>
      <c r="C660" s="259">
        <f>IF(fenixSetup!AA30="","",IF(fenixSetup!AB30="",DataSettings!EO$17,IF(OR(C656=2,C656=1,C656=0),VLOOKUP(fenixSetup!AB30,DataSettings!EK$17:EU$112,5,FALSE),VLOOKUP(fenixSetup!AA30,DataSettings!EK$3:EU$16,5,FALSE))))</f>
        <v>1</v>
      </c>
      <c r="D660" s="260" t="s">
        <v>1064</v>
      </c>
      <c r="E660" s="91"/>
      <c r="F660" s="256" t="str">
        <f>IF(C656="","",B660&amp;C660&amp;D660)</f>
        <v xml:space="preserve">    &lt;DataPageFieldLabel&gt;1&lt;/DataPageFieldLabel&gt;</v>
      </c>
      <c r="H660" s="84"/>
    </row>
    <row r="661" spans="1:8" s="1" customFormat="1" ht="14" customHeight="1">
      <c r="A661" s="78"/>
      <c r="B661" s="260" t="s">
        <v>5</v>
      </c>
      <c r="C661" s="259"/>
      <c r="D661" s="260"/>
      <c r="E661" s="91"/>
      <c r="F661" s="256" t="str">
        <f>IF(C656="","",B661&amp;C661&amp;D661)</f>
        <v xml:space="preserve">  &lt;/DataPageField1&gt;</v>
      </c>
      <c r="H661" s="84"/>
    </row>
    <row r="662" spans="1:8" s="1" customFormat="1" ht="14" customHeight="1">
      <c r="A662" s="78"/>
      <c r="B662" s="260" t="s">
        <v>6</v>
      </c>
      <c r="C662" s="259"/>
      <c r="D662" s="260"/>
      <c r="E662" s="91"/>
      <c r="F662" s="256" t="str">
        <f>IF(C656="","",B662&amp;C662&amp;D662)</f>
        <v xml:space="preserve">  &lt;DataPageField2&gt;</v>
      </c>
      <c r="H662" s="84"/>
    </row>
    <row r="663" spans="1:8" s="1" customFormat="1" ht="14" customHeight="1">
      <c r="A663" s="78"/>
      <c r="B663" s="260" t="s">
        <v>1059</v>
      </c>
      <c r="C663" s="259">
        <f>IF(fenixSetup!AA30="","",IF(fenixSetup!AD30="",DataSettings!EN$17,IF(OR(C656=2,C656=1),VLOOKUP(fenixSetup!AD30,DataSettings!EK$17:EU$112,8,FALSE),VLOOKUP(fenixSetup!AA30,DataSettings!EK$3:EU$16,8,FALSE))))</f>
        <v>23</v>
      </c>
      <c r="D663" s="260" t="s">
        <v>1063</v>
      </c>
      <c r="E663" s="91"/>
      <c r="F663" s="256" t="str">
        <f>IF(C656="","",B663&amp;C663&amp;D663)</f>
        <v xml:space="preserve">    &lt;DataPageField&gt;23&lt;/DataPageField&gt;</v>
      </c>
      <c r="H663" s="84"/>
    </row>
    <row r="664" spans="1:8" s="1" customFormat="1" ht="14" customHeight="1">
      <c r="A664" s="78"/>
      <c r="B664" s="260" t="s">
        <v>1060</v>
      </c>
      <c r="C664" s="259">
        <f>IF(fenixSetup!AA30="","",IF(fenixSetup!AD30="",DataSettings!EO$17,IF(OR(C656=2,C656=1),VLOOKUP(fenixSetup!AD30,DataSettings!EK$17:EU$112,9,FALSE),VLOOKUP(fenixSetup!AA30,DataSettings!EK$3:EU$16,9,FALSE))))</f>
        <v>1</v>
      </c>
      <c r="D664" s="260" t="s">
        <v>1064</v>
      </c>
      <c r="E664" s="91"/>
      <c r="F664" s="256" t="str">
        <f>IF(C656="","",B664&amp;C664&amp;D664)</f>
        <v xml:space="preserve">    &lt;DataPageFieldLabel&gt;1&lt;/DataPageFieldLabel&gt;</v>
      </c>
      <c r="H664" s="84"/>
    </row>
    <row r="665" spans="1:8" s="1" customFormat="1" ht="14" customHeight="1">
      <c r="A665" s="78"/>
      <c r="B665" s="260" t="s">
        <v>7</v>
      </c>
      <c r="C665" s="259"/>
      <c r="D665" s="260"/>
      <c r="E665" s="91"/>
      <c r="F665" s="256" t="str">
        <f>IF(C656="","",B665&amp;C665&amp;D665)</f>
        <v xml:space="preserve">  &lt;/DataPageField2&gt;</v>
      </c>
      <c r="H665" s="84"/>
    </row>
    <row r="666" spans="1:8" s="1" customFormat="1" ht="14" customHeight="1">
      <c r="A666" s="78"/>
      <c r="B666" s="260" t="s">
        <v>8</v>
      </c>
      <c r="C666" s="259"/>
      <c r="D666" s="260"/>
      <c r="E666" s="91"/>
      <c r="F666" s="256" t="str">
        <f>IF(C656="","",B666&amp;C666&amp;D666)</f>
        <v xml:space="preserve">  &lt;DataPageField3&gt;</v>
      </c>
      <c r="H666" s="84"/>
    </row>
    <row r="667" spans="1:8" s="1" customFormat="1" ht="14" customHeight="1">
      <c r="A667" s="78"/>
      <c r="B667" s="260" t="s">
        <v>1059</v>
      </c>
      <c r="C667" s="259">
        <f>IF(fenixSetup!AA30="","",IF(fenixSetup!AC30="",DataSettings!EN$17,IF(C656=2,VLOOKUP(fenixSetup!AC30,DataSettings!EK$17:EU$112,6,FALSE),VLOOKUP(fenixSetup!AA30,DataSettings!EK$3:EU$16,6,FALSE))))</f>
        <v>97</v>
      </c>
      <c r="D667" s="260" t="s">
        <v>1063</v>
      </c>
      <c r="E667" s="91"/>
      <c r="F667" s="256" t="str">
        <f>IF(C656="","",B667&amp;C667&amp;D667)</f>
        <v xml:space="preserve">    &lt;DataPageField&gt;97&lt;/DataPageField&gt;</v>
      </c>
      <c r="H667" s="84"/>
    </row>
    <row r="668" spans="1:8" s="1" customFormat="1" ht="14" customHeight="1">
      <c r="A668" s="78"/>
      <c r="B668" s="260" t="s">
        <v>1060</v>
      </c>
      <c r="C668" s="259">
        <f>IF(fenixSetup!AA30="","",IF(fenixSetup!AC30="",DataSettings!EO$17,IF(C656=2,VLOOKUP(fenixSetup!AC30,DataSettings!EK$17:EU$112,7,FALSE),VLOOKUP(fenixSetup!AA30,DataSettings!EK$3:EU$16,7,FALSE))))</f>
        <v>1</v>
      </c>
      <c r="D668" s="260" t="s">
        <v>1064</v>
      </c>
      <c r="E668" s="91"/>
      <c r="F668" s="256" t="str">
        <f>IF(C656="","",B668&amp;C668&amp;D668)</f>
        <v xml:space="preserve">    &lt;DataPageFieldLabel&gt;1&lt;/DataPageFieldLabel&gt;</v>
      </c>
      <c r="H668" s="84"/>
    </row>
    <row r="669" spans="1:8" s="1" customFormat="1" ht="14" customHeight="1">
      <c r="A669" s="78"/>
      <c r="B669" s="260" t="s">
        <v>9</v>
      </c>
      <c r="C669" s="259"/>
      <c r="D669" s="260"/>
      <c r="E669" s="91"/>
      <c r="F669" s="256" t="str">
        <f>IF(C656="","",B669&amp;C669&amp;D669)</f>
        <v xml:space="preserve">  &lt;/DataPageField3&gt;</v>
      </c>
      <c r="H669" s="84"/>
    </row>
    <row r="670" spans="1:8" s="1" customFormat="1" ht="14" customHeight="1">
      <c r="A670" s="78"/>
      <c r="B670" s="260" t="s">
        <v>1062</v>
      </c>
      <c r="C670" s="259">
        <f>IF(fenixSetup!AA30="","",VLOOKUP(fenixSetup!AA30,DataSettings!EK$3:EU$16,10,FALSE))</f>
        <v>9</v>
      </c>
      <c r="D670" s="260" t="s">
        <v>1065</v>
      </c>
      <c r="E670" s="91"/>
      <c r="F670" s="256" t="str">
        <f>IF(C656="","",B670&amp;C670&amp;D670)</f>
        <v xml:space="preserve">  &lt;DataPageIdx&gt;9&lt;/DataPageIdx&gt;</v>
      </c>
      <c r="H670" s="84"/>
    </row>
    <row r="671" spans="1:8" s="1" customFormat="1" ht="14" customHeight="1">
      <c r="A671" s="78"/>
      <c r="B671" s="260" t="s">
        <v>1061</v>
      </c>
      <c r="C671" s="259">
        <f>IF(fenixSetup!AA30="","",VLOOKUP(fenixSetup!AA30,DataSettings!EK$3:EU$16,11,FALSE))</f>
        <v>255</v>
      </c>
      <c r="D671" s="260" t="s">
        <v>1066</v>
      </c>
      <c r="E671" s="91"/>
      <c r="F671" s="256" t="str">
        <f>IF(C656="","",B671&amp;C671&amp;D671)</f>
        <v xml:space="preserve">  &lt;DataPageCustomIdx&gt;255&lt;/DataPageCustomIdx&gt;</v>
      </c>
      <c r="H671" s="84"/>
    </row>
    <row r="672" spans="1:8" s="1" customFormat="1" ht="14" customHeight="1">
      <c r="A672" s="78"/>
      <c r="B672" s="260" t="s">
        <v>12</v>
      </c>
      <c r="C672" s="259"/>
      <c r="D672" s="260"/>
      <c r="E672" s="91"/>
      <c r="F672" s="256" t="str">
        <f>IF(C656="","",B672&amp;C672&amp;D672)</f>
        <v>&lt;/NavDataPage&gt;</v>
      </c>
      <c r="H672" s="84"/>
    </row>
    <row r="673" spans="1:8" s="1" customFormat="1" ht="14" customHeight="1">
      <c r="A673" s="78" t="s">
        <v>1082</v>
      </c>
      <c r="B673" s="260" t="s">
        <v>60</v>
      </c>
      <c r="C673" s="259"/>
      <c r="D673" s="260"/>
      <c r="E673" s="91"/>
      <c r="F673" s="256" t="str">
        <f>IF(C674="","",B673&amp;C673&amp;D673)</f>
        <v>&lt;IndoorDataPage&gt;</v>
      </c>
      <c r="H673" s="84"/>
    </row>
    <row r="674" spans="1:8" s="1" customFormat="1" ht="14" customHeight="1">
      <c r="A674" s="81"/>
      <c r="B674" s="260" t="s">
        <v>1058</v>
      </c>
      <c r="C674" s="259">
        <f>IF(fenixSetup!AH19="","",VLOOKUP(fenixSetup!AH19,DataSettings!EK$3:EU$16,2,FALSE))</f>
        <v>3</v>
      </c>
      <c r="D674" s="260" t="s">
        <v>1067</v>
      </c>
      <c r="E674" s="91"/>
      <c r="F674" s="256" t="str">
        <f>IF(C674="","",B674&amp;C674&amp;D674)</f>
        <v xml:space="preserve">  &lt;DataPageType&gt;3&lt;/DataPageType&gt;</v>
      </c>
      <c r="H674" s="84"/>
    </row>
    <row r="675" spans="1:8" s="1" customFormat="1" ht="14" customHeight="1">
      <c r="A675" s="78"/>
      <c r="B675" s="260" t="s">
        <v>1072</v>
      </c>
      <c r="C675" s="259">
        <f>IF(fenixSetup!AH19="","",VLOOKUP(fenixSetup!AH19,DataSettings!EK$3:EU$16,3,FALSE))</f>
        <v>11</v>
      </c>
      <c r="D675" s="260" t="s">
        <v>1068</v>
      </c>
      <c r="E675" s="91"/>
      <c r="F675" s="256" t="str">
        <f>IF(C674="","",B675&amp;C675&amp;D675)</f>
        <v xml:space="preserve">  &lt;DataPageName&gt;11&lt;/DataPageName&gt;</v>
      </c>
      <c r="H675" s="84"/>
    </row>
    <row r="676" spans="1:8" s="1" customFormat="1" ht="14" customHeight="1">
      <c r="A676" s="78"/>
      <c r="B676" s="260" t="s">
        <v>4</v>
      </c>
      <c r="C676" s="259"/>
      <c r="D676" s="260"/>
      <c r="E676" s="91"/>
      <c r="F676" s="256" t="str">
        <f>IF(C674="","",B676&amp;C676&amp;D676)</f>
        <v xml:space="preserve">  &lt;DataPageField1&gt;</v>
      </c>
      <c r="H676" s="84"/>
    </row>
    <row r="677" spans="1:8" s="1" customFormat="1" ht="14" customHeight="1">
      <c r="A677" s="78"/>
      <c r="B677" s="260" t="s">
        <v>1059</v>
      </c>
      <c r="C677" s="259">
        <f>IF(fenixSetup!AH19="","",IF(fenixSetup!AI19="",DataSettings!EN$17,IF(OR(C674=2,C674=1,C674=0),VLOOKUP(fenixSetup!AI19,DataSettings!EK$17:EU$112,4,FALSE),VLOOKUP(fenixSetup!AH19,DataSettings!EK$3:EU$16,4,FALSE))))</f>
        <v>83</v>
      </c>
      <c r="D677" s="260" t="s">
        <v>1063</v>
      </c>
      <c r="E677" s="91"/>
      <c r="F677" s="256" t="str">
        <f>IF(C674="","",B677&amp;C677&amp;D677)</f>
        <v xml:space="preserve">    &lt;DataPageField&gt;83&lt;/DataPageField&gt;</v>
      </c>
      <c r="H677" s="84"/>
    </row>
    <row r="678" spans="1:8" s="1" customFormat="1" ht="14" customHeight="1">
      <c r="A678" s="78"/>
      <c r="B678" s="260" t="s">
        <v>1060</v>
      </c>
      <c r="C678" s="259">
        <f>IF(fenixSetup!AH19="","",IF(fenixSetup!AI19="",DataSettings!EO$17,IF(OR(C674=2,C674=1,C674=0),VLOOKUP(fenixSetup!AI19,DataSettings!EK$17:EU$112,5,FALSE),VLOOKUP(fenixSetup!AH19,DataSettings!EK$3:EU$16,5,FALSE))))</f>
        <v>0</v>
      </c>
      <c r="D678" s="260" t="s">
        <v>1064</v>
      </c>
      <c r="E678" s="91"/>
      <c r="F678" s="256" t="str">
        <f>IF(C674="","",B678&amp;C678&amp;D678)</f>
        <v xml:space="preserve">    &lt;DataPageFieldLabel&gt;0&lt;/DataPageFieldLabel&gt;</v>
      </c>
      <c r="H678" s="84"/>
    </row>
    <row r="679" spans="1:8" s="1" customFormat="1" ht="14" customHeight="1">
      <c r="A679" s="78"/>
      <c r="B679" s="260" t="s">
        <v>5</v>
      </c>
      <c r="C679" s="259"/>
      <c r="D679" s="260"/>
      <c r="E679" s="91"/>
      <c r="F679" s="256" t="str">
        <f>IF(C674="","",B679&amp;C679&amp;D679)</f>
        <v xml:space="preserve">  &lt;/DataPageField1&gt;</v>
      </c>
      <c r="H679" s="84"/>
    </row>
    <row r="680" spans="1:8" s="1" customFormat="1" ht="14" customHeight="1">
      <c r="A680" s="78"/>
      <c r="B680" s="260" t="s">
        <v>6</v>
      </c>
      <c r="C680" s="259"/>
      <c r="D680" s="260"/>
      <c r="E680" s="91"/>
      <c r="F680" s="256" t="str">
        <f>IF(C674="","",B680&amp;C680&amp;D680)</f>
        <v xml:space="preserve">  &lt;DataPageField2&gt;</v>
      </c>
      <c r="H680" s="84"/>
    </row>
    <row r="681" spans="1:8" s="1" customFormat="1" ht="14" customHeight="1">
      <c r="A681" s="78"/>
      <c r="B681" s="260" t="s">
        <v>1059</v>
      </c>
      <c r="C681" s="259">
        <f>IF(fenixSetup!AH19="","",IF(fenixSetup!AK19="",DataSettings!EN$17,IF(OR(C674=2,C674=1),VLOOKUP(fenixSetup!AK19,DataSettings!EK$17:EU$112,8,FALSE),VLOOKUP(fenixSetup!AH19,DataSettings!EK$3:EU$16,8,FALSE))))</f>
        <v>83</v>
      </c>
      <c r="D681" s="260" t="s">
        <v>1063</v>
      </c>
      <c r="E681" s="91"/>
      <c r="F681" s="256" t="str">
        <f>IF(C674="","",B681&amp;C681&amp;D681)</f>
        <v xml:space="preserve">    &lt;DataPageField&gt;83&lt;/DataPageField&gt;</v>
      </c>
      <c r="H681" s="84"/>
    </row>
    <row r="682" spans="1:8" s="1" customFormat="1" ht="14" customHeight="1">
      <c r="A682" s="78"/>
      <c r="B682" s="260" t="s">
        <v>1060</v>
      </c>
      <c r="C682" s="259">
        <f>IF(fenixSetup!AH19="","",IF(fenixSetup!AK19="",DataSettings!EO$17,IF(OR(C674=2,C674=1),VLOOKUP(fenixSetup!AK19,DataSettings!EK$17:EU$112,9,FALSE),VLOOKUP(fenixSetup!AH19,DataSettings!EK$3:EU$16,9,FALSE))))</f>
        <v>0</v>
      </c>
      <c r="D682" s="260" t="s">
        <v>1064</v>
      </c>
      <c r="E682" s="91"/>
      <c r="F682" s="256" t="str">
        <f>IF(C674="","",B682&amp;C682&amp;D682)</f>
        <v xml:space="preserve">    &lt;DataPageFieldLabel&gt;0&lt;/DataPageFieldLabel&gt;</v>
      </c>
      <c r="H682" s="84"/>
    </row>
    <row r="683" spans="1:8" s="1" customFormat="1" ht="14" customHeight="1">
      <c r="A683" s="78"/>
      <c r="B683" s="260" t="s">
        <v>7</v>
      </c>
      <c r="C683" s="259"/>
      <c r="D683" s="260"/>
      <c r="E683" s="91"/>
      <c r="F683" s="256" t="str">
        <f>IF(C674="","",B683&amp;C683&amp;D683)</f>
        <v xml:space="preserve">  &lt;/DataPageField2&gt;</v>
      </c>
      <c r="H683" s="84"/>
    </row>
    <row r="684" spans="1:8" s="1" customFormat="1" ht="14" customHeight="1">
      <c r="A684" s="78"/>
      <c r="B684" s="260" t="s">
        <v>8</v>
      </c>
      <c r="C684" s="259"/>
      <c r="D684" s="260"/>
      <c r="E684" s="91"/>
      <c r="F684" s="256" t="str">
        <f>IF(C674="","",B684&amp;C684&amp;D684)</f>
        <v xml:space="preserve">  &lt;DataPageField3&gt;</v>
      </c>
      <c r="H684" s="84"/>
    </row>
    <row r="685" spans="1:8" s="1" customFormat="1" ht="14" customHeight="1">
      <c r="A685" s="78"/>
      <c r="B685" s="260" t="s">
        <v>1059</v>
      </c>
      <c r="C685" s="259">
        <f>IF(fenixSetup!AH19="","",IF(fenixSetup!AJ19="",DataSettings!EN$17,IF(C674=2,VLOOKUP(fenixSetup!AJ19,DataSettings!EK$17:EU$112,6,FALSE),VLOOKUP(fenixSetup!AH19,DataSettings!EK$3:EU$16,6,FALSE))))</f>
        <v>83</v>
      </c>
      <c r="D685" s="260" t="s">
        <v>1063</v>
      </c>
      <c r="E685" s="91"/>
      <c r="F685" s="256" t="str">
        <f>IF(C674="","",B685&amp;C685&amp;D685)</f>
        <v xml:space="preserve">    &lt;DataPageField&gt;83&lt;/DataPageField&gt;</v>
      </c>
      <c r="H685" s="84"/>
    </row>
    <row r="686" spans="1:8" s="1" customFormat="1" ht="14" customHeight="1">
      <c r="A686" s="78"/>
      <c r="B686" s="260" t="s">
        <v>1060</v>
      </c>
      <c r="C686" s="259">
        <f>IF(fenixSetup!AH19="","",IF(fenixSetup!AJ19="",DataSettings!EO$17,IF(C674=2,VLOOKUP(fenixSetup!AJ19,DataSettings!EK$17:EU$112,7,FALSE),VLOOKUP(fenixSetup!AH19,DataSettings!EK$3:EU$16,7,FALSE))))</f>
        <v>0</v>
      </c>
      <c r="D686" s="260" t="s">
        <v>1064</v>
      </c>
      <c r="E686" s="91"/>
      <c r="F686" s="256" t="str">
        <f>IF(C674="","",B686&amp;C686&amp;D686)</f>
        <v xml:space="preserve">    &lt;DataPageFieldLabel&gt;0&lt;/DataPageFieldLabel&gt;</v>
      </c>
      <c r="H686" s="84"/>
    </row>
    <row r="687" spans="1:8" s="1" customFormat="1" ht="14" customHeight="1">
      <c r="A687" s="78"/>
      <c r="B687" s="260" t="s">
        <v>9</v>
      </c>
      <c r="C687" s="259"/>
      <c r="D687" s="260"/>
      <c r="E687" s="91"/>
      <c r="F687" s="256" t="str">
        <f>IF(C674="","",B687&amp;C687&amp;D687)</f>
        <v xml:space="preserve">  &lt;/DataPageField3&gt;</v>
      </c>
      <c r="H687" s="84"/>
    </row>
    <row r="688" spans="1:8" s="1" customFormat="1" ht="14" customHeight="1">
      <c r="A688" s="78"/>
      <c r="B688" s="260" t="s">
        <v>1062</v>
      </c>
      <c r="C688" s="259">
        <f>IF(fenixSetup!AH19="","",VLOOKUP(fenixSetup!AH19,DataSettings!EK$3:EU$16,10,FALSE))</f>
        <v>7</v>
      </c>
      <c r="D688" s="260" t="s">
        <v>1065</v>
      </c>
      <c r="E688" s="91"/>
      <c r="F688" s="256" t="str">
        <f>IF(C674="","",B688&amp;C688&amp;D688)</f>
        <v xml:space="preserve">  &lt;DataPageIdx&gt;7&lt;/DataPageIdx&gt;</v>
      </c>
      <c r="H688" s="84"/>
    </row>
    <row r="689" spans="1:8" s="1" customFormat="1" ht="14" customHeight="1">
      <c r="A689" s="78"/>
      <c r="B689" s="260" t="s">
        <v>1061</v>
      </c>
      <c r="C689" s="259">
        <f>IF(fenixSetup!AH19="","",VLOOKUP(fenixSetup!AH19,DataSettings!EK$3:EU$16,11,FALSE))</f>
        <v>1</v>
      </c>
      <c r="D689" s="260" t="s">
        <v>1066</v>
      </c>
      <c r="E689" s="91"/>
      <c r="F689" s="256" t="str">
        <f>IF(C674="","",B689&amp;C689&amp;D689)</f>
        <v xml:space="preserve">  &lt;DataPageCustomIdx&gt;1&lt;/DataPageCustomIdx&gt;</v>
      </c>
      <c r="H689" s="84"/>
    </row>
    <row r="690" spans="1:8" s="1" customFormat="1">
      <c r="A690" s="78"/>
      <c r="B690" s="260" t="s">
        <v>61</v>
      </c>
      <c r="C690" s="259"/>
      <c r="D690" s="260"/>
      <c r="E690" s="91"/>
      <c r="F690" s="256" t="str">
        <f>IF(C674="","",B690&amp;C690&amp;D690)</f>
        <v>&lt;/IndoorDataPage&gt;</v>
      </c>
      <c r="H690" s="84"/>
    </row>
    <row r="691" spans="1:8" s="1" customFormat="1">
      <c r="A691" s="78" t="s">
        <v>1095</v>
      </c>
      <c r="B691" s="260" t="s">
        <v>60</v>
      </c>
      <c r="C691" s="259"/>
      <c r="D691" s="260"/>
      <c r="E691" s="91"/>
      <c r="F691" s="256" t="str">
        <f>IF(C692="","",B691&amp;C691&amp;D691)</f>
        <v>&lt;IndoorDataPage&gt;</v>
      </c>
      <c r="H691" s="84"/>
    </row>
    <row r="692" spans="1:8" s="1" customFormat="1">
      <c r="A692" s="81"/>
      <c r="B692" s="260" t="s">
        <v>1058</v>
      </c>
      <c r="C692" s="259">
        <f>IF(fenixSetup!AH20="","",VLOOKUP(fenixSetup!AH20,DataSettings!EK$3:EU$16,2,FALSE))</f>
        <v>3</v>
      </c>
      <c r="D692" s="260" t="s">
        <v>1067</v>
      </c>
      <c r="E692" s="91"/>
      <c r="F692" s="256" t="str">
        <f>IF(C692="","",B692&amp;C692&amp;D692)</f>
        <v xml:space="preserve">  &lt;DataPageType&gt;3&lt;/DataPageType&gt;</v>
      </c>
      <c r="H692" s="84"/>
    </row>
    <row r="693" spans="1:8" s="1" customFormat="1">
      <c r="A693" s="78"/>
      <c r="B693" s="260" t="s">
        <v>1072</v>
      </c>
      <c r="C693" s="259">
        <f>IF(fenixSetup!AH20="","",VLOOKUP(fenixSetup!AH20,DataSettings!EK$3:EU$16,3,FALSE))</f>
        <v>1796</v>
      </c>
      <c r="D693" s="260" t="s">
        <v>1068</v>
      </c>
      <c r="E693" s="91"/>
      <c r="F693" s="256" t="str">
        <f>IF(C692="","",B693&amp;C693&amp;D693)</f>
        <v xml:space="preserve">  &lt;DataPageName&gt;1796&lt;/DataPageName&gt;</v>
      </c>
      <c r="H693" s="84"/>
    </row>
    <row r="694" spans="1:8" s="1" customFormat="1">
      <c r="A694" s="78"/>
      <c r="B694" s="260" t="s">
        <v>4</v>
      </c>
      <c r="C694" s="259"/>
      <c r="D694" s="260"/>
      <c r="E694" s="91"/>
      <c r="F694" s="256" t="str">
        <f>IF(C692="","",B694&amp;C694&amp;D694)</f>
        <v xml:space="preserve">  &lt;DataPageField1&gt;</v>
      </c>
      <c r="H694" s="84"/>
    </row>
    <row r="695" spans="1:8" s="1" customFormat="1">
      <c r="A695" s="78"/>
      <c r="B695" s="260" t="s">
        <v>1059</v>
      </c>
      <c r="C695" s="259">
        <f>IF(fenixSetup!AH20="","",IF(fenixSetup!AI20="",DataSettings!EN$17,IF(OR(C692=2,C692=1,C692=0),VLOOKUP(fenixSetup!AI20,DataSettings!EK$17:EU$112,4,FALSE),VLOOKUP(fenixSetup!AH20,DataSettings!EK$3:EU$16,4,FALSE))))</f>
        <v>255</v>
      </c>
      <c r="D695" s="260" t="s">
        <v>1063</v>
      </c>
      <c r="E695" s="91"/>
      <c r="F695" s="256" t="str">
        <f>IF(C692="","",B695&amp;C695&amp;D695)</f>
        <v xml:space="preserve">    &lt;DataPageField&gt;255&lt;/DataPageField&gt;</v>
      </c>
      <c r="H695" s="84"/>
    </row>
    <row r="696" spans="1:8" s="1" customFormat="1">
      <c r="A696" s="78"/>
      <c r="B696" s="260" t="s">
        <v>1060</v>
      </c>
      <c r="C696" s="259">
        <f>IF(fenixSetup!AH20="","",IF(fenixSetup!AI20="",DataSettings!EO$17,IF(OR(C692=2,C692=1,C692=0),VLOOKUP(fenixSetup!AI20,DataSettings!EK$17:EU$112,5,FALSE),VLOOKUP(fenixSetup!AH20,DataSettings!EK$3:EU$16,5,FALSE))))</f>
        <v>0</v>
      </c>
      <c r="D696" s="260" t="s">
        <v>1064</v>
      </c>
      <c r="E696" s="91"/>
      <c r="F696" s="256" t="str">
        <f>IF(C692="","",B696&amp;C696&amp;D696)</f>
        <v xml:space="preserve">    &lt;DataPageFieldLabel&gt;0&lt;/DataPageFieldLabel&gt;</v>
      </c>
      <c r="H696" s="84"/>
    </row>
    <row r="697" spans="1:8" s="1" customFormat="1">
      <c r="A697" s="78"/>
      <c r="B697" s="260" t="s">
        <v>5</v>
      </c>
      <c r="C697" s="259"/>
      <c r="D697" s="260"/>
      <c r="E697" s="91"/>
      <c r="F697" s="256" t="str">
        <f>IF(C692="","",B697&amp;C697&amp;D697)</f>
        <v xml:space="preserve">  &lt;/DataPageField1&gt;</v>
      </c>
      <c r="H697" s="84"/>
    </row>
    <row r="698" spans="1:8" s="1" customFormat="1">
      <c r="A698" s="78"/>
      <c r="B698" s="260" t="s">
        <v>6</v>
      </c>
      <c r="C698" s="259"/>
      <c r="D698" s="260"/>
      <c r="E698" s="91"/>
      <c r="F698" s="256" t="str">
        <f>IF(C692="","",B698&amp;C698&amp;D698)</f>
        <v xml:space="preserve">  &lt;DataPageField2&gt;</v>
      </c>
      <c r="H698" s="84"/>
    </row>
    <row r="699" spans="1:8" s="1" customFormat="1">
      <c r="A699" s="78"/>
      <c r="B699" s="260" t="s">
        <v>1059</v>
      </c>
      <c r="C699" s="259">
        <f>IF(fenixSetup!AH20="","",IF(fenixSetup!AK20="",DataSettings!EN$17,IF(OR(C692=2,C692=1),VLOOKUP(fenixSetup!AK20,DataSettings!EK$17:EU$112,8,FALSE),VLOOKUP(fenixSetup!AH20,DataSettings!EK$3:EU$16,8,FALSE))))</f>
        <v>255</v>
      </c>
      <c r="D699" s="260" t="s">
        <v>1063</v>
      </c>
      <c r="E699" s="91"/>
      <c r="F699" s="256" t="str">
        <f>IF(C692="","",B699&amp;C699&amp;D699)</f>
        <v xml:space="preserve">    &lt;DataPageField&gt;255&lt;/DataPageField&gt;</v>
      </c>
      <c r="H699" s="84"/>
    </row>
    <row r="700" spans="1:8" s="1" customFormat="1">
      <c r="A700" s="78"/>
      <c r="B700" s="260" t="s">
        <v>1060</v>
      </c>
      <c r="C700" s="259">
        <f>IF(fenixSetup!AH20="","",IF(fenixSetup!AK20="",DataSettings!EO$17,IF(OR(C692=2,C692=1),VLOOKUP(fenixSetup!AK20,DataSettings!EK$17:EU$112,9,FALSE),VLOOKUP(fenixSetup!AH20,DataSettings!EK$3:EU$16,9,FALSE))))</f>
        <v>0</v>
      </c>
      <c r="D700" s="260" t="s">
        <v>1064</v>
      </c>
      <c r="E700" s="91"/>
      <c r="F700" s="256" t="str">
        <f>IF(C692="","",B700&amp;C700&amp;D700)</f>
        <v xml:space="preserve">    &lt;DataPageFieldLabel&gt;0&lt;/DataPageFieldLabel&gt;</v>
      </c>
      <c r="H700" s="84"/>
    </row>
    <row r="701" spans="1:8" s="1" customFormat="1">
      <c r="A701" s="78"/>
      <c r="B701" s="260" t="s">
        <v>7</v>
      </c>
      <c r="C701" s="259"/>
      <c r="D701" s="260"/>
      <c r="E701" s="91"/>
      <c r="F701" s="256" t="str">
        <f>IF(C692="","",B701&amp;C701&amp;D701)</f>
        <v xml:space="preserve">  &lt;/DataPageField2&gt;</v>
      </c>
      <c r="H701" s="84"/>
    </row>
    <row r="702" spans="1:8" s="1" customFormat="1">
      <c r="A702" s="78"/>
      <c r="B702" s="260" t="s">
        <v>8</v>
      </c>
      <c r="C702" s="259"/>
      <c r="D702" s="260"/>
      <c r="E702" s="91"/>
      <c r="F702" s="256" t="str">
        <f>IF(C692="","",B702&amp;C702&amp;D702)</f>
        <v xml:space="preserve">  &lt;DataPageField3&gt;</v>
      </c>
      <c r="H702" s="84"/>
    </row>
    <row r="703" spans="1:8" s="1" customFormat="1">
      <c r="A703" s="78"/>
      <c r="B703" s="260" t="s">
        <v>1059</v>
      </c>
      <c r="C703" s="259">
        <f>IF(fenixSetup!AH20="","",IF(fenixSetup!AJ20="",DataSettings!EN$17,IF(C692=2,VLOOKUP(fenixSetup!AJ20,DataSettings!EK$17:EU$112,6,FALSE),VLOOKUP(fenixSetup!AH20,DataSettings!EK$3:EU$16,6,FALSE))))</f>
        <v>255</v>
      </c>
      <c r="D703" s="260" t="s">
        <v>1063</v>
      </c>
      <c r="E703" s="91"/>
      <c r="F703" s="256" t="str">
        <f>IF(C692="","",B703&amp;C703&amp;D703)</f>
        <v xml:space="preserve">    &lt;DataPageField&gt;255&lt;/DataPageField&gt;</v>
      </c>
      <c r="H703" s="84"/>
    </row>
    <row r="704" spans="1:8" s="1" customFormat="1">
      <c r="A704" s="78"/>
      <c r="B704" s="260" t="s">
        <v>1060</v>
      </c>
      <c r="C704" s="259">
        <f>IF(fenixSetup!AH20="","",IF(fenixSetup!AJ20="",DataSettings!EO$17,IF(C692=2,VLOOKUP(fenixSetup!AJ20,DataSettings!EK$17:EU$112,7,FALSE),VLOOKUP(fenixSetup!AH20,DataSettings!EK$3:EU$16,7,FALSE))))</f>
        <v>0</v>
      </c>
      <c r="D704" s="260" t="s">
        <v>1064</v>
      </c>
      <c r="E704" s="91"/>
      <c r="F704" s="256" t="str">
        <f>IF(C692="","",B704&amp;C704&amp;D704)</f>
        <v xml:space="preserve">    &lt;DataPageFieldLabel&gt;0&lt;/DataPageFieldLabel&gt;</v>
      </c>
      <c r="H704" s="84"/>
    </row>
    <row r="705" spans="1:8" s="1" customFormat="1">
      <c r="A705" s="78"/>
      <c r="B705" s="260" t="s">
        <v>9</v>
      </c>
      <c r="C705" s="259"/>
      <c r="D705" s="260"/>
      <c r="E705" s="91"/>
      <c r="F705" s="256" t="str">
        <f>IF(C692="","",B705&amp;C705&amp;D705)</f>
        <v xml:space="preserve">  &lt;/DataPageField3&gt;</v>
      </c>
      <c r="H705" s="84"/>
    </row>
    <row r="706" spans="1:8" s="1" customFormat="1">
      <c r="A706" s="78"/>
      <c r="B706" s="260" t="s">
        <v>1062</v>
      </c>
      <c r="C706" s="259">
        <f>IF(fenixSetup!AH20="","",VLOOKUP(fenixSetup!AH20,DataSettings!EK$3:EU$16,10,FALSE))</f>
        <v>6</v>
      </c>
      <c r="D706" s="260" t="s">
        <v>1065</v>
      </c>
      <c r="E706" s="91"/>
      <c r="F706" s="256" t="str">
        <f>IF(C692="","",B706&amp;C706&amp;D706)</f>
        <v xml:space="preserve">  &lt;DataPageIdx&gt;6&lt;/DataPageIdx&gt;</v>
      </c>
      <c r="H706" s="84"/>
    </row>
    <row r="707" spans="1:8" s="1" customFormat="1">
      <c r="A707" s="78"/>
      <c r="B707" s="260" t="s">
        <v>1061</v>
      </c>
      <c r="C707" s="259">
        <f>IF(fenixSetup!AH20="","",VLOOKUP(fenixSetup!AH20,DataSettings!EK$3:EU$16,11,FALSE))</f>
        <v>255</v>
      </c>
      <c r="D707" s="260" t="s">
        <v>1066</v>
      </c>
      <c r="E707" s="91"/>
      <c r="F707" s="256" t="str">
        <f>IF(C692="","",B707&amp;C707&amp;D707)</f>
        <v xml:space="preserve">  &lt;DataPageCustomIdx&gt;255&lt;/DataPageCustomIdx&gt;</v>
      </c>
      <c r="H707" s="84"/>
    </row>
    <row r="708" spans="1:8" s="1" customFormat="1">
      <c r="A708" s="78"/>
      <c r="B708" s="260" t="s">
        <v>61</v>
      </c>
      <c r="C708" s="259"/>
      <c r="D708" s="260"/>
      <c r="E708" s="91"/>
      <c r="F708" s="256" t="str">
        <f>IF(C692="","",B708&amp;C708&amp;D708)</f>
        <v>&lt;/IndoorDataPage&gt;</v>
      </c>
      <c r="H708" s="84"/>
    </row>
    <row r="709" spans="1:8" s="1" customFormat="1">
      <c r="A709" s="78" t="s">
        <v>1096</v>
      </c>
      <c r="B709" s="260" t="s">
        <v>60</v>
      </c>
      <c r="C709" s="259"/>
      <c r="D709" s="260"/>
      <c r="E709" s="91"/>
      <c r="F709" s="256" t="str">
        <f>IF(C710="","",B709&amp;C709&amp;D709)</f>
        <v>&lt;IndoorDataPage&gt;</v>
      </c>
      <c r="H709" s="84"/>
    </row>
    <row r="710" spans="1:8" s="1" customFormat="1">
      <c r="A710" s="81"/>
      <c r="B710" s="260" t="s">
        <v>1058</v>
      </c>
      <c r="C710" s="259">
        <f>IF(fenixSetup!AH21="","",VLOOKUP(fenixSetup!AH21,DataSettings!EK$3:EU$16,2,FALSE))</f>
        <v>3</v>
      </c>
      <c r="D710" s="260" t="s">
        <v>1067</v>
      </c>
      <c r="E710" s="91"/>
      <c r="F710" s="256" t="str">
        <f>IF(C710="","",B710&amp;C710&amp;D710)</f>
        <v xml:space="preserve">  &lt;DataPageType&gt;3&lt;/DataPageType&gt;</v>
      </c>
      <c r="H710" s="84"/>
    </row>
    <row r="711" spans="1:8" s="1" customFormat="1">
      <c r="A711" s="78"/>
      <c r="B711" s="260" t="s">
        <v>1072</v>
      </c>
      <c r="C711" s="259">
        <f>IF(fenixSetup!AH21="","",VLOOKUP(fenixSetup!AH21,DataSettings!EK$3:EU$16,3,FALSE))</f>
        <v>1796</v>
      </c>
      <c r="D711" s="260" t="s">
        <v>1068</v>
      </c>
      <c r="E711" s="91"/>
      <c r="F711" s="256" t="str">
        <f>IF(C710="","",B711&amp;C711&amp;D711)</f>
        <v xml:space="preserve">  &lt;DataPageName&gt;1796&lt;/DataPageName&gt;</v>
      </c>
      <c r="H711" s="84"/>
    </row>
    <row r="712" spans="1:8" s="1" customFormat="1">
      <c r="A712" s="78"/>
      <c r="B712" s="260" t="s">
        <v>4</v>
      </c>
      <c r="C712" s="259"/>
      <c r="D712" s="260"/>
      <c r="E712" s="91"/>
      <c r="F712" s="256" t="str">
        <f>IF(C710="","",B712&amp;C712&amp;D712)</f>
        <v xml:space="preserve">  &lt;DataPageField1&gt;</v>
      </c>
      <c r="H712" s="84"/>
    </row>
    <row r="713" spans="1:8" s="1" customFormat="1">
      <c r="A713" s="78"/>
      <c r="B713" s="260" t="s">
        <v>1059</v>
      </c>
      <c r="C713" s="259">
        <f>IF(fenixSetup!AH21="","",IF(fenixSetup!AI21="",DataSettings!EN$17,IF(OR(C710=2,C710=1,C710=0),VLOOKUP(fenixSetup!AI21,DataSettings!EK$17:EU$112,4,FALSE),VLOOKUP(fenixSetup!AH21,DataSettings!EK$3:EU$16,4,FALSE))))</f>
        <v>255</v>
      </c>
      <c r="D713" s="260" t="s">
        <v>1063</v>
      </c>
      <c r="E713" s="91"/>
      <c r="F713" s="256" t="str">
        <f>IF(C710="","",B713&amp;C713&amp;D713)</f>
        <v xml:space="preserve">    &lt;DataPageField&gt;255&lt;/DataPageField&gt;</v>
      </c>
      <c r="H713" s="84"/>
    </row>
    <row r="714" spans="1:8" s="1" customFormat="1">
      <c r="A714" s="78"/>
      <c r="B714" s="260" t="s">
        <v>1060</v>
      </c>
      <c r="C714" s="259">
        <f>IF(fenixSetup!AH21="","",IF(fenixSetup!AI21="",DataSettings!EO$17,IF(OR(C710=2,C710=1,C710=0),VLOOKUP(fenixSetup!AI21,DataSettings!EK$17:EU$112,5,FALSE),VLOOKUP(fenixSetup!AH21,DataSettings!EK$3:EU$16,5,FALSE))))</f>
        <v>0</v>
      </c>
      <c r="D714" s="260" t="s">
        <v>1064</v>
      </c>
      <c r="E714" s="91"/>
      <c r="F714" s="256" t="str">
        <f>IF(C710="","",B714&amp;C714&amp;D714)</f>
        <v xml:space="preserve">    &lt;DataPageFieldLabel&gt;0&lt;/DataPageFieldLabel&gt;</v>
      </c>
      <c r="H714" s="84"/>
    </row>
    <row r="715" spans="1:8" s="1" customFormat="1">
      <c r="A715" s="78"/>
      <c r="B715" s="260" t="s">
        <v>5</v>
      </c>
      <c r="C715" s="259"/>
      <c r="D715" s="260"/>
      <c r="E715" s="91"/>
      <c r="F715" s="256" t="str">
        <f>IF(C710="","",B715&amp;C715&amp;D715)</f>
        <v xml:space="preserve">  &lt;/DataPageField1&gt;</v>
      </c>
      <c r="H715" s="84"/>
    </row>
    <row r="716" spans="1:8" s="1" customFormat="1">
      <c r="A716" s="78"/>
      <c r="B716" s="260" t="s">
        <v>6</v>
      </c>
      <c r="C716" s="259"/>
      <c r="D716" s="260"/>
      <c r="E716" s="91"/>
      <c r="F716" s="256" t="str">
        <f>IF(C710="","",B716&amp;C716&amp;D716)</f>
        <v xml:space="preserve">  &lt;DataPageField2&gt;</v>
      </c>
      <c r="H716" s="84"/>
    </row>
    <row r="717" spans="1:8" s="1" customFormat="1">
      <c r="A717" s="78"/>
      <c r="B717" s="260" t="s">
        <v>1059</v>
      </c>
      <c r="C717" s="259">
        <f>IF(fenixSetup!AH21="","",IF(fenixSetup!AK21="",DataSettings!EN$17,IF(OR(C710=2,C710=1),VLOOKUP(fenixSetup!AK21,DataSettings!EK$17:EU$112,8,FALSE),VLOOKUP(fenixSetup!AH21,DataSettings!EK$3:EU$16,8,FALSE))))</f>
        <v>255</v>
      </c>
      <c r="D717" s="260" t="s">
        <v>1063</v>
      </c>
      <c r="E717" s="91"/>
      <c r="F717" s="256" t="str">
        <f>IF(C710="","",B717&amp;C717&amp;D717)</f>
        <v xml:space="preserve">    &lt;DataPageField&gt;255&lt;/DataPageField&gt;</v>
      </c>
      <c r="H717" s="84"/>
    </row>
    <row r="718" spans="1:8" s="1" customFormat="1">
      <c r="A718" s="78"/>
      <c r="B718" s="260" t="s">
        <v>1060</v>
      </c>
      <c r="C718" s="259">
        <f>IF(fenixSetup!AH21="","",IF(fenixSetup!AK21="",DataSettings!EO$17,IF(OR(C710=2,C710=1),VLOOKUP(fenixSetup!AK21,DataSettings!EK$17:EU$112,9,FALSE),VLOOKUP(fenixSetup!AH21,DataSettings!EK$3:EU$16,9,FALSE))))</f>
        <v>0</v>
      </c>
      <c r="D718" s="260" t="s">
        <v>1064</v>
      </c>
      <c r="E718" s="91"/>
      <c r="F718" s="256" t="str">
        <f>IF(C710="","",B718&amp;C718&amp;D718)</f>
        <v xml:space="preserve">    &lt;DataPageFieldLabel&gt;0&lt;/DataPageFieldLabel&gt;</v>
      </c>
      <c r="H718" s="84"/>
    </row>
    <row r="719" spans="1:8" s="1" customFormat="1">
      <c r="A719" s="78"/>
      <c r="B719" s="260" t="s">
        <v>7</v>
      </c>
      <c r="C719" s="259"/>
      <c r="D719" s="260"/>
      <c r="E719" s="91"/>
      <c r="F719" s="256" t="str">
        <f>IF(C710="","",B719&amp;C719&amp;D719)</f>
        <v xml:space="preserve">  &lt;/DataPageField2&gt;</v>
      </c>
      <c r="H719" s="84"/>
    </row>
    <row r="720" spans="1:8" s="1" customFormat="1">
      <c r="A720" s="78"/>
      <c r="B720" s="260" t="s">
        <v>8</v>
      </c>
      <c r="C720" s="259"/>
      <c r="D720" s="260"/>
      <c r="E720" s="91"/>
      <c r="F720" s="256" t="str">
        <f>IF(C710="","",B720&amp;C720&amp;D720)</f>
        <v xml:space="preserve">  &lt;DataPageField3&gt;</v>
      </c>
      <c r="H720" s="84"/>
    </row>
    <row r="721" spans="1:8" s="1" customFormat="1">
      <c r="A721" s="78"/>
      <c r="B721" s="260" t="s">
        <v>1059</v>
      </c>
      <c r="C721" s="259">
        <f>IF(fenixSetup!AH21="","",IF(fenixSetup!AJ21="",DataSettings!EN$17,IF(C710=2,VLOOKUP(fenixSetup!AJ21,DataSettings!EK$17:EU$112,6,FALSE),VLOOKUP(fenixSetup!AH21,DataSettings!EK$3:EU$16,6,FALSE))))</f>
        <v>255</v>
      </c>
      <c r="D721" s="260" t="s">
        <v>1063</v>
      </c>
      <c r="E721" s="91"/>
      <c r="F721" s="256" t="str">
        <f>IF(C710="","",B721&amp;C721&amp;D721)</f>
        <v xml:space="preserve">    &lt;DataPageField&gt;255&lt;/DataPageField&gt;</v>
      </c>
      <c r="H721" s="84"/>
    </row>
    <row r="722" spans="1:8" s="1" customFormat="1">
      <c r="A722" s="78"/>
      <c r="B722" s="260" t="s">
        <v>1060</v>
      </c>
      <c r="C722" s="259">
        <f>IF(fenixSetup!AH21="","",IF(fenixSetup!AJ21="",DataSettings!EO$17,IF(C710=2,VLOOKUP(fenixSetup!AJ21,DataSettings!EK$17:EU$112,7,FALSE),VLOOKUP(fenixSetup!AH21,DataSettings!EK$3:EU$16,7,FALSE))))</f>
        <v>0</v>
      </c>
      <c r="D722" s="260" t="s">
        <v>1064</v>
      </c>
      <c r="E722" s="91"/>
      <c r="F722" s="256" t="str">
        <f>IF(C710="","",B722&amp;C722&amp;D722)</f>
        <v xml:space="preserve">    &lt;DataPageFieldLabel&gt;0&lt;/DataPageFieldLabel&gt;</v>
      </c>
      <c r="H722" s="84"/>
    </row>
    <row r="723" spans="1:8" s="1" customFormat="1">
      <c r="A723" s="78"/>
      <c r="B723" s="260" t="s">
        <v>9</v>
      </c>
      <c r="C723" s="259"/>
      <c r="D723" s="260"/>
      <c r="E723" s="91"/>
      <c r="F723" s="256" t="str">
        <f>IF(C710="","",B723&amp;C723&amp;D723)</f>
        <v xml:space="preserve">  &lt;/DataPageField3&gt;</v>
      </c>
      <c r="H723" s="84"/>
    </row>
    <row r="724" spans="1:8" s="1" customFormat="1">
      <c r="A724" s="78"/>
      <c r="B724" s="260" t="s">
        <v>1062</v>
      </c>
      <c r="C724" s="259">
        <f>IF(fenixSetup!AH21="","",VLOOKUP(fenixSetup!AH21,DataSettings!EK$3:EU$16,10,FALSE))</f>
        <v>5</v>
      </c>
      <c r="D724" s="260" t="s">
        <v>1065</v>
      </c>
      <c r="E724" s="91"/>
      <c r="F724" s="256" t="str">
        <f>IF(C710="","",B724&amp;C724&amp;D724)</f>
        <v xml:space="preserve">  &lt;DataPageIdx&gt;5&lt;/DataPageIdx&gt;</v>
      </c>
      <c r="H724" s="84"/>
    </row>
    <row r="725" spans="1:8" s="1" customFormat="1">
      <c r="A725" s="78"/>
      <c r="B725" s="260" t="s">
        <v>1061</v>
      </c>
      <c r="C725" s="259">
        <f>IF(fenixSetup!AH21="","",VLOOKUP(fenixSetup!AH21,DataSettings!EK$3:EU$16,11,FALSE))</f>
        <v>255</v>
      </c>
      <c r="D725" s="260" t="s">
        <v>1066</v>
      </c>
      <c r="E725" s="91"/>
      <c r="F725" s="256" t="str">
        <f>IF(C710="","",B725&amp;C725&amp;D725)</f>
        <v xml:space="preserve">  &lt;DataPageCustomIdx&gt;255&lt;/DataPageCustomIdx&gt;</v>
      </c>
      <c r="H725" s="84"/>
    </row>
    <row r="726" spans="1:8" s="1" customFormat="1">
      <c r="A726" s="78"/>
      <c r="B726" s="260" t="s">
        <v>61</v>
      </c>
      <c r="C726" s="259"/>
      <c r="D726" s="260"/>
      <c r="E726" s="91"/>
      <c r="F726" s="256" t="str">
        <f>IF(C710="","",B726&amp;C726&amp;D726)</f>
        <v>&lt;/IndoorDataPage&gt;</v>
      </c>
      <c r="H726" s="84"/>
    </row>
    <row r="727" spans="1:8" s="1" customFormat="1">
      <c r="A727" s="78" t="s">
        <v>1097</v>
      </c>
      <c r="B727" s="260" t="s">
        <v>60</v>
      </c>
      <c r="C727" s="259"/>
      <c r="D727" s="260"/>
      <c r="E727" s="91"/>
      <c r="F727" s="256" t="str">
        <f>IF(C728="","",B727&amp;C727&amp;D727)</f>
        <v>&lt;IndoorDataPage&gt;</v>
      </c>
      <c r="H727" s="84"/>
    </row>
    <row r="728" spans="1:8" s="1" customFormat="1">
      <c r="A728" s="81"/>
      <c r="B728" s="260" t="s">
        <v>1058</v>
      </c>
      <c r="C728" s="259">
        <f>IF(fenixSetup!AH22="","",VLOOKUP(fenixSetup!AH22,DataSettings!EK$3:EU$16,2,FALSE))</f>
        <v>3</v>
      </c>
      <c r="D728" s="260" t="s">
        <v>1067</v>
      </c>
      <c r="E728" s="91"/>
      <c r="F728" s="256" t="str">
        <f>IF(C728="","",B728&amp;C728&amp;D728)</f>
        <v xml:space="preserve">  &lt;DataPageType&gt;3&lt;/DataPageType&gt;</v>
      </c>
      <c r="H728" s="84"/>
    </row>
    <row r="729" spans="1:8" s="1" customFormat="1">
      <c r="A729" s="78"/>
      <c r="B729" s="260" t="s">
        <v>1072</v>
      </c>
      <c r="C729" s="259">
        <f>IF(fenixSetup!AH22="","",VLOOKUP(fenixSetup!AH22,DataSettings!EK$3:EU$16,3,FALSE))</f>
        <v>1796</v>
      </c>
      <c r="D729" s="260" t="s">
        <v>1068</v>
      </c>
      <c r="E729" s="91"/>
      <c r="F729" s="256" t="str">
        <f>IF(C728="","",B729&amp;C729&amp;D729)</f>
        <v xml:space="preserve">  &lt;DataPageName&gt;1796&lt;/DataPageName&gt;</v>
      </c>
      <c r="H729" s="84"/>
    </row>
    <row r="730" spans="1:8" s="1" customFormat="1">
      <c r="A730" s="78"/>
      <c r="B730" s="260" t="s">
        <v>4</v>
      </c>
      <c r="C730" s="259"/>
      <c r="D730" s="260"/>
      <c r="E730" s="91"/>
      <c r="F730" s="256" t="str">
        <f>IF(C728="","",B730&amp;C730&amp;D730)</f>
        <v xml:space="preserve">  &lt;DataPageField1&gt;</v>
      </c>
      <c r="H730" s="84"/>
    </row>
    <row r="731" spans="1:8" s="1" customFormat="1">
      <c r="A731" s="78"/>
      <c r="B731" s="260" t="s">
        <v>1059</v>
      </c>
      <c r="C731" s="259">
        <f>IF(fenixSetup!AH22="","",IF(fenixSetup!AI22="",DataSettings!EN$17,IF(OR(C728=2,C728=1,C728=0),VLOOKUP(fenixSetup!AI22,DataSettings!EK$17:EU$112,4,FALSE),VLOOKUP(fenixSetup!AH22,DataSettings!EK$3:EU$16,4,FALSE))))</f>
        <v>255</v>
      </c>
      <c r="D731" s="260" t="s">
        <v>1063</v>
      </c>
      <c r="E731" s="91"/>
      <c r="F731" s="256" t="str">
        <f>IF(C728="","",B731&amp;C731&amp;D731)</f>
        <v xml:space="preserve">    &lt;DataPageField&gt;255&lt;/DataPageField&gt;</v>
      </c>
      <c r="H731" s="84"/>
    </row>
    <row r="732" spans="1:8" s="1" customFormat="1">
      <c r="A732" s="78"/>
      <c r="B732" s="260" t="s">
        <v>1060</v>
      </c>
      <c r="C732" s="259">
        <f>IF(fenixSetup!AH22="","",IF(fenixSetup!AI22="",DataSettings!EO$17,IF(OR(C728=2,C728=1,C728=0),VLOOKUP(fenixSetup!AI22,DataSettings!EK$17:EU$112,5,FALSE),VLOOKUP(fenixSetup!AH22,DataSettings!EK$3:EU$16,5,FALSE))))</f>
        <v>0</v>
      </c>
      <c r="D732" s="260" t="s">
        <v>1064</v>
      </c>
      <c r="E732" s="91"/>
      <c r="F732" s="256" t="str">
        <f>IF(C728="","",B732&amp;C732&amp;D732)</f>
        <v xml:space="preserve">    &lt;DataPageFieldLabel&gt;0&lt;/DataPageFieldLabel&gt;</v>
      </c>
      <c r="H732" s="84"/>
    </row>
    <row r="733" spans="1:8" s="1" customFormat="1">
      <c r="A733" s="78"/>
      <c r="B733" s="260" t="s">
        <v>5</v>
      </c>
      <c r="C733" s="259"/>
      <c r="D733" s="260"/>
      <c r="E733" s="91"/>
      <c r="F733" s="256" t="str">
        <f>IF(C728="","",B733&amp;C733&amp;D733)</f>
        <v xml:space="preserve">  &lt;/DataPageField1&gt;</v>
      </c>
      <c r="H733" s="84"/>
    </row>
    <row r="734" spans="1:8" s="1" customFormat="1">
      <c r="A734" s="78"/>
      <c r="B734" s="260" t="s">
        <v>6</v>
      </c>
      <c r="C734" s="259"/>
      <c r="D734" s="260"/>
      <c r="E734" s="91"/>
      <c r="F734" s="256" t="str">
        <f>IF(C728="","",B734&amp;C734&amp;D734)</f>
        <v xml:space="preserve">  &lt;DataPageField2&gt;</v>
      </c>
      <c r="H734" s="84"/>
    </row>
    <row r="735" spans="1:8" s="1" customFormat="1">
      <c r="A735" s="78"/>
      <c r="B735" s="260" t="s">
        <v>1059</v>
      </c>
      <c r="C735" s="259">
        <f>IF(fenixSetup!AH22="","",IF(fenixSetup!AK22="",DataSettings!EN$17,IF(OR(C728=2,C728=1),VLOOKUP(fenixSetup!AK22,DataSettings!EK$17:EU$112,8,FALSE),VLOOKUP(fenixSetup!AH22,DataSettings!EK$3:EU$16,8,FALSE))))</f>
        <v>255</v>
      </c>
      <c r="D735" s="260" t="s">
        <v>1063</v>
      </c>
      <c r="E735" s="91"/>
      <c r="F735" s="256" t="str">
        <f>IF(C728="","",B735&amp;C735&amp;D735)</f>
        <v xml:space="preserve">    &lt;DataPageField&gt;255&lt;/DataPageField&gt;</v>
      </c>
      <c r="H735" s="84"/>
    </row>
    <row r="736" spans="1:8" s="1" customFormat="1">
      <c r="A736" s="78"/>
      <c r="B736" s="260" t="s">
        <v>1060</v>
      </c>
      <c r="C736" s="259">
        <f>IF(fenixSetup!AH22="","",IF(fenixSetup!AK22="",DataSettings!EO$17,IF(OR(C728=2,C728=1),VLOOKUP(fenixSetup!AK22,DataSettings!EK$17:EU$112,9,FALSE),VLOOKUP(fenixSetup!AH22,DataSettings!EK$3:EU$16,9,FALSE))))</f>
        <v>0</v>
      </c>
      <c r="D736" s="260" t="s">
        <v>1064</v>
      </c>
      <c r="E736" s="91"/>
      <c r="F736" s="256" t="str">
        <f>IF(C728="","",B736&amp;C736&amp;D736)</f>
        <v xml:space="preserve">    &lt;DataPageFieldLabel&gt;0&lt;/DataPageFieldLabel&gt;</v>
      </c>
      <c r="H736" s="84"/>
    </row>
    <row r="737" spans="1:8" s="1" customFormat="1">
      <c r="A737" s="78"/>
      <c r="B737" s="260" t="s">
        <v>7</v>
      </c>
      <c r="C737" s="259"/>
      <c r="D737" s="260"/>
      <c r="E737" s="91"/>
      <c r="F737" s="256" t="str">
        <f>IF(C728="","",B737&amp;C737&amp;D737)</f>
        <v xml:space="preserve">  &lt;/DataPageField2&gt;</v>
      </c>
      <c r="H737" s="84"/>
    </row>
    <row r="738" spans="1:8" s="1" customFormat="1">
      <c r="A738" s="78"/>
      <c r="B738" s="260" t="s">
        <v>8</v>
      </c>
      <c r="C738" s="259"/>
      <c r="D738" s="260"/>
      <c r="E738" s="91"/>
      <c r="F738" s="256" t="str">
        <f>IF(C728="","",B738&amp;C738&amp;D738)</f>
        <v xml:space="preserve">  &lt;DataPageField3&gt;</v>
      </c>
      <c r="H738" s="84"/>
    </row>
    <row r="739" spans="1:8" s="1" customFormat="1">
      <c r="A739" s="78"/>
      <c r="B739" s="260" t="s">
        <v>1059</v>
      </c>
      <c r="C739" s="259">
        <f>IF(fenixSetup!AH22="","",IF(fenixSetup!AJ22="",DataSettings!EN$17,IF(C728=2,VLOOKUP(fenixSetup!AJ22,DataSettings!EK$17:EU$112,6,FALSE),VLOOKUP(fenixSetup!AH22,DataSettings!EK$3:EU$16,6,FALSE))))</f>
        <v>255</v>
      </c>
      <c r="D739" s="260" t="s">
        <v>1063</v>
      </c>
      <c r="E739" s="91"/>
      <c r="F739" s="256" t="str">
        <f>IF(C728="","",B739&amp;C739&amp;D739)</f>
        <v xml:space="preserve">    &lt;DataPageField&gt;255&lt;/DataPageField&gt;</v>
      </c>
      <c r="H739" s="84"/>
    </row>
    <row r="740" spans="1:8" s="1" customFormat="1">
      <c r="A740" s="78"/>
      <c r="B740" s="260" t="s">
        <v>1060</v>
      </c>
      <c r="C740" s="259">
        <f>IF(fenixSetup!AH22="","",IF(fenixSetup!AJ22="",DataSettings!EO$17,IF(C728=2,VLOOKUP(fenixSetup!AJ22,DataSettings!EK$17:EU$112,7,FALSE),VLOOKUP(fenixSetup!AH22,DataSettings!EK$3:EU$16,7,FALSE))))</f>
        <v>0</v>
      </c>
      <c r="D740" s="260" t="s">
        <v>1064</v>
      </c>
      <c r="E740" s="91"/>
      <c r="F740" s="256" t="str">
        <f>IF(C728="","",B740&amp;C740&amp;D740)</f>
        <v xml:space="preserve">    &lt;DataPageFieldLabel&gt;0&lt;/DataPageFieldLabel&gt;</v>
      </c>
      <c r="H740" s="84"/>
    </row>
    <row r="741" spans="1:8" s="1" customFormat="1">
      <c r="A741" s="78"/>
      <c r="B741" s="260" t="s">
        <v>9</v>
      </c>
      <c r="C741" s="259"/>
      <c r="D741" s="260"/>
      <c r="E741" s="91"/>
      <c r="F741" s="256" t="str">
        <f>IF(C728="","",B741&amp;C741&amp;D741)</f>
        <v xml:space="preserve">  &lt;/DataPageField3&gt;</v>
      </c>
      <c r="H741" s="84"/>
    </row>
    <row r="742" spans="1:8" s="1" customFormat="1">
      <c r="A742" s="78"/>
      <c r="B742" s="260" t="s">
        <v>1062</v>
      </c>
      <c r="C742" s="259">
        <f>IF(fenixSetup!AH22="","",VLOOKUP(fenixSetup!AH22,DataSettings!EK$3:EU$16,10,FALSE))</f>
        <v>2</v>
      </c>
      <c r="D742" s="260" t="s">
        <v>1065</v>
      </c>
      <c r="E742" s="91"/>
      <c r="F742" s="256" t="str">
        <f>IF(C728="","",B742&amp;C742&amp;D742)</f>
        <v xml:space="preserve">  &lt;DataPageIdx&gt;2&lt;/DataPageIdx&gt;</v>
      </c>
      <c r="H742" s="84"/>
    </row>
    <row r="743" spans="1:8" s="1" customFormat="1">
      <c r="A743" s="78"/>
      <c r="B743" s="260" t="s">
        <v>1061</v>
      </c>
      <c r="C743" s="259">
        <f>IF(fenixSetup!AH22="","",VLOOKUP(fenixSetup!AH22,DataSettings!EK$3:EU$16,11,FALSE))</f>
        <v>255</v>
      </c>
      <c r="D743" s="260" t="s">
        <v>1066</v>
      </c>
      <c r="E743" s="91"/>
      <c r="F743" s="256" t="str">
        <f>IF(C728="","",B743&amp;C743&amp;D743)</f>
        <v xml:space="preserve">  &lt;DataPageCustomIdx&gt;255&lt;/DataPageCustomIdx&gt;</v>
      </c>
      <c r="H743" s="84"/>
    </row>
    <row r="744" spans="1:8" s="1" customFormat="1">
      <c r="A744" s="78"/>
      <c r="B744" s="260" t="s">
        <v>61</v>
      </c>
      <c r="C744" s="259"/>
      <c r="D744" s="260"/>
      <c r="E744" s="91"/>
      <c r="F744" s="256" t="str">
        <f>IF(C728="","",B744&amp;C744&amp;D744)</f>
        <v>&lt;/IndoorDataPage&gt;</v>
      </c>
      <c r="H744" s="84"/>
    </row>
    <row r="745" spans="1:8" s="1" customFormat="1">
      <c r="A745" s="78" t="s">
        <v>1098</v>
      </c>
      <c r="B745" s="260" t="s">
        <v>60</v>
      </c>
      <c r="C745" s="259"/>
      <c r="D745" s="260"/>
      <c r="E745" s="91"/>
      <c r="F745" s="256" t="str">
        <f>IF(C746="","",B745&amp;C745&amp;D745)</f>
        <v>&lt;IndoorDataPage&gt;</v>
      </c>
      <c r="H745" s="84"/>
    </row>
    <row r="746" spans="1:8" s="1" customFormat="1">
      <c r="A746" s="81"/>
      <c r="B746" s="260" t="s">
        <v>1058</v>
      </c>
      <c r="C746" s="259">
        <f>IF(fenixSetup!AH23="","",VLOOKUP(fenixSetup!AH23,DataSettings!EK$3:EU$16,2,FALSE))</f>
        <v>2</v>
      </c>
      <c r="D746" s="260" t="s">
        <v>1067</v>
      </c>
      <c r="E746" s="91"/>
      <c r="F746" s="256" t="str">
        <f>IF(C746="","",B746&amp;C746&amp;D746)</f>
        <v xml:space="preserve">  &lt;DataPageType&gt;2&lt;/DataPageType&gt;</v>
      </c>
      <c r="H746" s="84"/>
    </row>
    <row r="747" spans="1:8" s="1" customFormat="1">
      <c r="A747" s="78"/>
      <c r="B747" s="260" t="s">
        <v>1072</v>
      </c>
      <c r="C747" s="259">
        <f>IF(fenixSetup!AH23="","",VLOOKUP(fenixSetup!AH23,DataSettings!EK$3:EU$16,3,FALSE))</f>
        <v>4</v>
      </c>
      <c r="D747" s="260" t="s">
        <v>1068</v>
      </c>
      <c r="E747" s="91"/>
      <c r="F747" s="256" t="str">
        <f>IF(C746="","",B747&amp;C747&amp;D747)</f>
        <v xml:space="preserve">  &lt;DataPageName&gt;4&lt;/DataPageName&gt;</v>
      </c>
      <c r="H747" s="84"/>
    </row>
    <row r="748" spans="1:8" s="1" customFormat="1">
      <c r="A748" s="78"/>
      <c r="B748" s="260" t="s">
        <v>4</v>
      </c>
      <c r="C748" s="259"/>
      <c r="D748" s="260"/>
      <c r="E748" s="91"/>
      <c r="F748" s="256" t="str">
        <f>IF(C746="","",B748&amp;C748&amp;D748)</f>
        <v xml:space="preserve">  &lt;DataPageField1&gt;</v>
      </c>
      <c r="H748" s="84"/>
    </row>
    <row r="749" spans="1:8" s="1" customFormat="1">
      <c r="A749" s="78"/>
      <c r="B749" s="260" t="s">
        <v>1059</v>
      </c>
      <c r="C749" s="259">
        <f>IF(fenixSetup!AH23="","",IF(fenixSetup!AI23="",DataSettings!EN$17,IF(OR(C746=2,C746=1,C746=0),VLOOKUP(fenixSetup!AI23,DataSettings!EK$17:EU$112,4,FALSE),VLOOKUP(fenixSetup!AH23,DataSettings!EK$3:EU$16,4,FALSE))))</f>
        <v>50</v>
      </c>
      <c r="D749" s="260" t="s">
        <v>1063</v>
      </c>
      <c r="E749" s="91"/>
      <c r="F749" s="256" t="str">
        <f>IF(C746="","",B749&amp;C749&amp;D749)</f>
        <v xml:space="preserve">    &lt;DataPageField&gt;50&lt;/DataPageField&gt;</v>
      </c>
      <c r="H749" s="84"/>
    </row>
    <row r="750" spans="1:8" s="1" customFormat="1">
      <c r="A750" s="78"/>
      <c r="B750" s="260" t="s">
        <v>1060</v>
      </c>
      <c r="C750" s="259">
        <f>IF(fenixSetup!AH23="","",IF(fenixSetup!AI23="",DataSettings!EO$17,IF(OR(C746=2,C746=1,C746=0),VLOOKUP(fenixSetup!AI23,DataSettings!EK$17:EU$112,5,FALSE),VLOOKUP(fenixSetup!AH23,DataSettings!EK$3:EU$16,5,FALSE))))</f>
        <v>1</v>
      </c>
      <c r="D750" s="260" t="s">
        <v>1064</v>
      </c>
      <c r="E750" s="91"/>
      <c r="F750" s="256" t="str">
        <f>IF(C746="","",B750&amp;C750&amp;D750)</f>
        <v xml:space="preserve">    &lt;DataPageFieldLabel&gt;1&lt;/DataPageFieldLabel&gt;</v>
      </c>
      <c r="H750" s="84"/>
    </row>
    <row r="751" spans="1:8" s="1" customFormat="1">
      <c r="A751" s="78"/>
      <c r="B751" s="260" t="s">
        <v>5</v>
      </c>
      <c r="C751" s="259"/>
      <c r="D751" s="260"/>
      <c r="E751" s="91"/>
      <c r="F751" s="256" t="str">
        <f>IF(C746="","",B751&amp;C751&amp;D751)</f>
        <v xml:space="preserve">  &lt;/DataPageField1&gt;</v>
      </c>
      <c r="H751" s="84"/>
    </row>
    <row r="752" spans="1:8" s="1" customFormat="1">
      <c r="A752" s="78"/>
      <c r="B752" s="260" t="s">
        <v>6</v>
      </c>
      <c r="C752" s="259"/>
      <c r="D752" s="260"/>
      <c r="E752" s="91"/>
      <c r="F752" s="256" t="str">
        <f>IF(C746="","",B752&amp;C752&amp;D752)</f>
        <v xml:space="preserve">  &lt;DataPageField2&gt;</v>
      </c>
      <c r="H752" s="84"/>
    </row>
    <row r="753" spans="1:8" s="1" customFormat="1">
      <c r="A753" s="78"/>
      <c r="B753" s="260" t="s">
        <v>1059</v>
      </c>
      <c r="C753" s="259">
        <f>IF(fenixSetup!AH23="","",IF(fenixSetup!AK23="",DataSettings!EN$17,IF(OR(C746=2,C746=1),VLOOKUP(fenixSetup!AK23,DataSettings!EK$17:EU$112,8,FALSE),VLOOKUP(fenixSetup!AH23,DataSettings!EK$3:EU$16,8,FALSE))))</f>
        <v>63</v>
      </c>
      <c r="D753" s="260" t="s">
        <v>1063</v>
      </c>
      <c r="E753" s="91"/>
      <c r="F753" s="256" t="str">
        <f>IF(C746="","",B753&amp;C753&amp;D753)</f>
        <v xml:space="preserve">    &lt;DataPageField&gt;63&lt;/DataPageField&gt;</v>
      </c>
      <c r="H753" s="84"/>
    </row>
    <row r="754" spans="1:8" s="1" customFormat="1">
      <c r="A754" s="78"/>
      <c r="B754" s="260" t="s">
        <v>1060</v>
      </c>
      <c r="C754" s="259">
        <f>IF(fenixSetup!AH23="","",IF(fenixSetup!AK23="",DataSettings!EO$17,IF(OR(C746=2,C746=1),VLOOKUP(fenixSetup!AK23,DataSettings!EK$17:EU$112,9,FALSE),VLOOKUP(fenixSetup!AH23,DataSettings!EK$3:EU$16,9,FALSE))))</f>
        <v>1</v>
      </c>
      <c r="D754" s="260" t="s">
        <v>1064</v>
      </c>
      <c r="E754" s="91"/>
      <c r="F754" s="256" t="str">
        <f>IF(C746="","",B754&amp;C754&amp;D754)</f>
        <v xml:space="preserve">    &lt;DataPageFieldLabel&gt;1&lt;/DataPageFieldLabel&gt;</v>
      </c>
      <c r="H754" s="84"/>
    </row>
    <row r="755" spans="1:8" s="1" customFormat="1">
      <c r="A755" s="78"/>
      <c r="B755" s="260" t="s">
        <v>7</v>
      </c>
      <c r="C755" s="259"/>
      <c r="D755" s="260"/>
      <c r="E755" s="91"/>
      <c r="F755" s="256" t="str">
        <f>IF(C746="","",B755&amp;C755&amp;D755)</f>
        <v xml:space="preserve">  &lt;/DataPageField2&gt;</v>
      </c>
      <c r="H755" s="84"/>
    </row>
    <row r="756" spans="1:8" s="1" customFormat="1">
      <c r="A756" s="78"/>
      <c r="B756" s="260" t="s">
        <v>8</v>
      </c>
      <c r="C756" s="259"/>
      <c r="D756" s="260"/>
      <c r="E756" s="91"/>
      <c r="F756" s="256" t="str">
        <f>IF(C746="","",B756&amp;C756&amp;D756)</f>
        <v xml:space="preserve">  &lt;DataPageField3&gt;</v>
      </c>
      <c r="H756" s="84"/>
    </row>
    <row r="757" spans="1:8" s="1" customFormat="1">
      <c r="A757" s="78"/>
      <c r="B757" s="260" t="s">
        <v>1059</v>
      </c>
      <c r="C757" s="259">
        <f>IF(fenixSetup!AH23="","",IF(fenixSetup!AJ23="",DataSettings!EN$17,IF(C746=2,VLOOKUP(fenixSetup!AJ23,DataSettings!EK$17:EU$112,6,FALSE),VLOOKUP(fenixSetup!AH23,DataSettings!EK$3:EU$16,6,FALSE))))</f>
        <v>49</v>
      </c>
      <c r="D757" s="260" t="s">
        <v>1063</v>
      </c>
      <c r="E757" s="91"/>
      <c r="F757" s="256" t="str">
        <f>IF(C746="","",B757&amp;C757&amp;D757)</f>
        <v xml:space="preserve">    &lt;DataPageField&gt;49&lt;/DataPageField&gt;</v>
      </c>
      <c r="H757" s="84"/>
    </row>
    <row r="758" spans="1:8" s="1" customFormat="1">
      <c r="A758" s="78"/>
      <c r="B758" s="260" t="s">
        <v>1060</v>
      </c>
      <c r="C758" s="259">
        <f>IF(fenixSetup!AH23="","",IF(fenixSetup!AJ23="",DataSettings!EO$17,IF(C746=2,VLOOKUP(fenixSetup!AJ23,DataSettings!EK$17:EU$112,7,FALSE),VLOOKUP(fenixSetup!AH23,DataSettings!EK$3:EU$16,7,FALSE))))</f>
        <v>1</v>
      </c>
      <c r="D758" s="260" t="s">
        <v>1064</v>
      </c>
      <c r="E758" s="91"/>
      <c r="F758" s="256" t="str">
        <f>IF(C746="","",B758&amp;C758&amp;D758)</f>
        <v xml:space="preserve">    &lt;DataPageFieldLabel&gt;1&lt;/DataPageFieldLabel&gt;</v>
      </c>
      <c r="H758" s="84"/>
    </row>
    <row r="759" spans="1:8" s="1" customFormat="1">
      <c r="A759" s="78"/>
      <c r="B759" s="260" t="s">
        <v>9</v>
      </c>
      <c r="C759" s="259"/>
      <c r="D759" s="260"/>
      <c r="E759" s="91"/>
      <c r="F759" s="256" t="str">
        <f>IF(C746="","",B759&amp;C759&amp;D759)</f>
        <v xml:space="preserve">  &lt;/DataPageField3&gt;</v>
      </c>
      <c r="H759" s="84"/>
    </row>
    <row r="760" spans="1:8" s="1" customFormat="1">
      <c r="A760" s="78"/>
      <c r="B760" s="260" t="s">
        <v>1062</v>
      </c>
      <c r="C760" s="259">
        <f>IF(fenixSetup!AH23="","",VLOOKUP(fenixSetup!AH23,DataSettings!EK$3:EU$16,10,FALSE))</f>
        <v>9</v>
      </c>
      <c r="D760" s="260" t="s">
        <v>1065</v>
      </c>
      <c r="E760" s="91"/>
      <c r="F760" s="256" t="str">
        <f>IF(C746="","",B760&amp;C760&amp;D760)</f>
        <v xml:space="preserve">  &lt;DataPageIdx&gt;9&lt;/DataPageIdx&gt;</v>
      </c>
      <c r="H760" s="84"/>
    </row>
    <row r="761" spans="1:8" s="1" customFormat="1">
      <c r="A761" s="78"/>
      <c r="B761" s="260" t="s">
        <v>1061</v>
      </c>
      <c r="C761" s="259">
        <f>IF(fenixSetup!AH23="","",VLOOKUP(fenixSetup!AH23,DataSettings!EK$3:EU$16,11,FALSE))</f>
        <v>255</v>
      </c>
      <c r="D761" s="260" t="s">
        <v>1066</v>
      </c>
      <c r="E761" s="91"/>
      <c r="F761" s="256" t="str">
        <f>IF(C746="","",B761&amp;C761&amp;D761)</f>
        <v xml:space="preserve">  &lt;DataPageCustomIdx&gt;255&lt;/DataPageCustomIdx&gt;</v>
      </c>
      <c r="H761" s="84"/>
    </row>
    <row r="762" spans="1:8" s="1" customFormat="1">
      <c r="A762" s="78"/>
      <c r="B762" s="260" t="s">
        <v>61</v>
      </c>
      <c r="C762" s="259"/>
      <c r="D762" s="260"/>
      <c r="E762" s="91"/>
      <c r="F762" s="256" t="str">
        <f>IF(C746="","",B762&amp;C762&amp;D762)</f>
        <v>&lt;/IndoorDataPage&gt;</v>
      </c>
      <c r="H762" s="84"/>
    </row>
    <row r="763" spans="1:8" s="1" customFormat="1">
      <c r="A763" s="78" t="s">
        <v>1099</v>
      </c>
      <c r="B763" s="260" t="s">
        <v>60</v>
      </c>
      <c r="C763" s="259"/>
      <c r="D763" s="260"/>
      <c r="E763" s="91"/>
      <c r="F763" s="256" t="str">
        <f>IF(C764="","",B763&amp;C763&amp;D763)</f>
        <v>&lt;IndoorDataPage&gt;</v>
      </c>
      <c r="H763" s="84"/>
    </row>
    <row r="764" spans="1:8" s="1" customFormat="1">
      <c r="A764" s="81"/>
      <c r="B764" s="260" t="s">
        <v>1058</v>
      </c>
      <c r="C764" s="259">
        <f>IF(fenixSetup!AH24="","",VLOOKUP(fenixSetup!AH24,DataSettings!EK$3:EU$16,2,FALSE))</f>
        <v>1</v>
      </c>
      <c r="D764" s="260" t="s">
        <v>1067</v>
      </c>
      <c r="E764" s="91"/>
      <c r="F764" s="256" t="str">
        <f>IF(C764="","",B764&amp;C764&amp;D764)</f>
        <v xml:space="preserve">  &lt;DataPageType&gt;1&lt;/DataPageType&gt;</v>
      </c>
      <c r="H764" s="84"/>
    </row>
    <row r="765" spans="1:8" s="1" customFormat="1">
      <c r="A765" s="78"/>
      <c r="B765" s="260" t="s">
        <v>1072</v>
      </c>
      <c r="C765" s="259">
        <f>IF(fenixSetup!AH24="","",VLOOKUP(fenixSetup!AH24,DataSettings!EK$3:EU$16,3,FALSE))</f>
        <v>3</v>
      </c>
      <c r="D765" s="260" t="s">
        <v>1068</v>
      </c>
      <c r="E765" s="91"/>
      <c r="F765" s="256" t="str">
        <f>IF(C764="","",B765&amp;C765&amp;D765)</f>
        <v xml:space="preserve">  &lt;DataPageName&gt;3&lt;/DataPageName&gt;</v>
      </c>
      <c r="H765" s="84"/>
    </row>
    <row r="766" spans="1:8" s="1" customFormat="1">
      <c r="A766" s="78"/>
      <c r="B766" s="260" t="s">
        <v>4</v>
      </c>
      <c r="C766" s="259"/>
      <c r="D766" s="260"/>
      <c r="E766" s="91"/>
      <c r="F766" s="256" t="str">
        <f>IF(C764="","",B766&amp;C766&amp;D766)</f>
        <v xml:space="preserve">  &lt;DataPageField1&gt;</v>
      </c>
      <c r="H766" s="84"/>
    </row>
    <row r="767" spans="1:8" s="1" customFormat="1">
      <c r="A767" s="78"/>
      <c r="B767" s="260" t="s">
        <v>1059</v>
      </c>
      <c r="C767" s="259">
        <f>IF(fenixSetup!AH24="","",IF(fenixSetup!AI24="",DataSettings!EN$17,IF(OR(C764=2,C764=1,C764=0),VLOOKUP(fenixSetup!AI24,DataSettings!EK$17:EU$112,4,FALSE),VLOOKUP(fenixSetup!AH24,DataSettings!EK$3:EU$16,4,FALSE))))</f>
        <v>97</v>
      </c>
      <c r="D767" s="260" t="s">
        <v>1063</v>
      </c>
      <c r="E767" s="91"/>
      <c r="F767" s="256" t="str">
        <f>IF(C764="","",B767&amp;C767&amp;D767)</f>
        <v xml:space="preserve">    &lt;DataPageField&gt;97&lt;/DataPageField&gt;</v>
      </c>
      <c r="H767" s="84"/>
    </row>
    <row r="768" spans="1:8" s="1" customFormat="1">
      <c r="A768" s="78"/>
      <c r="B768" s="260" t="s">
        <v>1060</v>
      </c>
      <c r="C768" s="259">
        <f>IF(fenixSetup!AH24="","",IF(fenixSetup!AI24="",DataSettings!EO$17,IF(OR(C764=2,C764=1,C764=0),VLOOKUP(fenixSetup!AI24,DataSettings!EK$17:EU$112,5,FALSE),VLOOKUP(fenixSetup!AH24,DataSettings!EK$3:EU$16,5,FALSE))))</f>
        <v>1</v>
      </c>
      <c r="D768" s="260" t="s">
        <v>1064</v>
      </c>
      <c r="E768" s="91"/>
      <c r="F768" s="256" t="str">
        <f>IF(C764="","",B768&amp;C768&amp;D768)</f>
        <v xml:space="preserve">    &lt;DataPageFieldLabel&gt;1&lt;/DataPageFieldLabel&gt;</v>
      </c>
      <c r="H768" s="84"/>
    </row>
    <row r="769" spans="1:8" s="1" customFormat="1">
      <c r="A769" s="78"/>
      <c r="B769" s="260" t="s">
        <v>5</v>
      </c>
      <c r="C769" s="259"/>
      <c r="D769" s="260"/>
      <c r="E769" s="91"/>
      <c r="F769" s="256" t="str">
        <f>IF(C764="","",B769&amp;C769&amp;D769)</f>
        <v xml:space="preserve">  &lt;/DataPageField1&gt;</v>
      </c>
      <c r="H769" s="84"/>
    </row>
    <row r="770" spans="1:8" s="1" customFormat="1">
      <c r="A770" s="78"/>
      <c r="B770" s="260" t="s">
        <v>6</v>
      </c>
      <c r="C770" s="259"/>
      <c r="D770" s="260"/>
      <c r="E770" s="91"/>
      <c r="F770" s="256" t="str">
        <f>IF(C764="","",B770&amp;C770&amp;D770)</f>
        <v xml:space="preserve">  &lt;DataPageField2&gt;</v>
      </c>
      <c r="H770" s="84"/>
    </row>
    <row r="771" spans="1:8" s="1" customFormat="1">
      <c r="A771" s="78"/>
      <c r="B771" s="260" t="s">
        <v>1059</v>
      </c>
      <c r="C771" s="259">
        <f>IF(fenixSetup!AH24="","",IF(fenixSetup!AK24="",DataSettings!EN$17,IF(OR(C764=2,C764=1),VLOOKUP(fenixSetup!AK24,DataSettings!EK$17:EU$112,8,FALSE),VLOOKUP(fenixSetup!AH24,DataSettings!EK$3:EU$16,8,FALSE))))</f>
        <v>96</v>
      </c>
      <c r="D771" s="260" t="s">
        <v>1063</v>
      </c>
      <c r="E771" s="91"/>
      <c r="F771" s="256" t="str">
        <f>IF(C764="","",B771&amp;C771&amp;D771)</f>
        <v xml:space="preserve">    &lt;DataPageField&gt;96&lt;/DataPageField&gt;</v>
      </c>
      <c r="H771" s="84"/>
    </row>
    <row r="772" spans="1:8" s="1" customFormat="1">
      <c r="A772" s="78"/>
      <c r="B772" s="260" t="s">
        <v>1060</v>
      </c>
      <c r="C772" s="259">
        <f>IF(fenixSetup!AH24="","",IF(fenixSetup!AK24="",DataSettings!EO$17,IF(OR(C764=2,C764=1),VLOOKUP(fenixSetup!AK24,DataSettings!EK$17:EU$112,9,FALSE),VLOOKUP(fenixSetup!AH24,DataSettings!EK$3:EU$16,9,FALSE))))</f>
        <v>1</v>
      </c>
      <c r="D772" s="260" t="s">
        <v>1064</v>
      </c>
      <c r="E772" s="91"/>
      <c r="F772" s="256" t="str">
        <f>IF(C764="","",B772&amp;C772&amp;D772)</f>
        <v xml:space="preserve">    &lt;DataPageFieldLabel&gt;1&lt;/DataPageFieldLabel&gt;</v>
      </c>
      <c r="H772" s="84"/>
    </row>
    <row r="773" spans="1:8" s="1" customFormat="1">
      <c r="A773" s="78"/>
      <c r="B773" s="260" t="s">
        <v>7</v>
      </c>
      <c r="C773" s="259"/>
      <c r="D773" s="260"/>
      <c r="E773" s="91"/>
      <c r="F773" s="256" t="str">
        <f>IF(C764="","",B773&amp;C773&amp;D773)</f>
        <v xml:space="preserve">  &lt;/DataPageField2&gt;</v>
      </c>
      <c r="H773" s="84"/>
    </row>
    <row r="774" spans="1:8" s="1" customFormat="1">
      <c r="A774" s="78"/>
      <c r="B774" s="260" t="s">
        <v>8</v>
      </c>
      <c r="C774" s="259"/>
      <c r="D774" s="260"/>
      <c r="E774" s="91"/>
      <c r="F774" s="256" t="str">
        <f>IF(C764="","",B774&amp;C774&amp;D774)</f>
        <v xml:space="preserve">  &lt;DataPageField3&gt;</v>
      </c>
      <c r="H774" s="84"/>
    </row>
    <row r="775" spans="1:8" s="1" customFormat="1">
      <c r="A775" s="78"/>
      <c r="B775" s="260" t="s">
        <v>1059</v>
      </c>
      <c r="C775" s="259" t="str">
        <f>IF(fenixSetup!AH24="","",IF(fenixSetup!AJ24="",DataSettings!EN$17,IF(C764=2,VLOOKUP(fenixSetup!AJ24,DataSettings!EK$17:EU$112,6,FALSE),VLOOKUP(fenixSetup!AH24,DataSettings!EK$3:EU$16,6,FALSE))))</f>
        <v>↓</v>
      </c>
      <c r="D775" s="260" t="s">
        <v>1063</v>
      </c>
      <c r="E775" s="91"/>
      <c r="F775" s="256" t="str">
        <f>IF(C764="","",B775&amp;C775&amp;D775)</f>
        <v xml:space="preserve">    &lt;DataPageField&gt;↓&lt;/DataPageField&gt;</v>
      </c>
      <c r="H775" s="84"/>
    </row>
    <row r="776" spans="1:8" s="1" customFormat="1">
      <c r="A776" s="78"/>
      <c r="B776" s="260" t="s">
        <v>1060</v>
      </c>
      <c r="C776" s="259" t="str">
        <f>IF(fenixSetup!AH24="","",IF(fenixSetup!AJ24="",DataSettings!EO$17,IF(C764=2,VLOOKUP(fenixSetup!AJ24,DataSettings!EK$17:EU$112,7,FALSE),VLOOKUP(fenixSetup!AH24,DataSettings!EK$3:EU$16,7,FALSE))))</f>
        <v>↓</v>
      </c>
      <c r="D776" s="260" t="s">
        <v>1064</v>
      </c>
      <c r="E776" s="91"/>
      <c r="F776" s="256" t="str">
        <f>IF(C764="","",B776&amp;C776&amp;D776)</f>
        <v xml:space="preserve">    &lt;DataPageFieldLabel&gt;↓&lt;/DataPageFieldLabel&gt;</v>
      </c>
      <c r="H776" s="84"/>
    </row>
    <row r="777" spans="1:8" s="1" customFormat="1">
      <c r="A777" s="78"/>
      <c r="B777" s="260" t="s">
        <v>9</v>
      </c>
      <c r="C777" s="259"/>
      <c r="D777" s="260"/>
      <c r="E777" s="91"/>
      <c r="F777" s="256" t="str">
        <f>IF(C764="","",B777&amp;C777&amp;D777)</f>
        <v xml:space="preserve">  &lt;/DataPageField3&gt;</v>
      </c>
      <c r="H777" s="84"/>
    </row>
    <row r="778" spans="1:8" s="1" customFormat="1">
      <c r="A778" s="78"/>
      <c r="B778" s="260" t="s">
        <v>1062</v>
      </c>
      <c r="C778" s="259">
        <f>IF(fenixSetup!AH24="","",VLOOKUP(fenixSetup!AH24,DataSettings!EK$3:EU$16,10,FALSE))</f>
        <v>9</v>
      </c>
      <c r="D778" s="260" t="s">
        <v>1065</v>
      </c>
      <c r="E778" s="91"/>
      <c r="F778" s="256" t="str">
        <f>IF(C764="","",B778&amp;C778&amp;D778)</f>
        <v xml:space="preserve">  &lt;DataPageIdx&gt;9&lt;/DataPageIdx&gt;</v>
      </c>
      <c r="H778" s="84"/>
    </row>
    <row r="779" spans="1:8" s="1" customFormat="1">
      <c r="A779" s="78"/>
      <c r="B779" s="260" t="s">
        <v>1061</v>
      </c>
      <c r="C779" s="259">
        <f>IF(fenixSetup!AH24="","",VLOOKUP(fenixSetup!AH24,DataSettings!EK$3:EU$16,11,FALSE))</f>
        <v>255</v>
      </c>
      <c r="D779" s="260" t="s">
        <v>1066</v>
      </c>
      <c r="E779" s="91"/>
      <c r="F779" s="256" t="str">
        <f>IF(C764="","",B779&amp;C779&amp;D779)</f>
        <v xml:space="preserve">  &lt;DataPageCustomIdx&gt;255&lt;/DataPageCustomIdx&gt;</v>
      </c>
      <c r="H779" s="84"/>
    </row>
    <row r="780" spans="1:8" s="1" customFormat="1">
      <c r="A780" s="78"/>
      <c r="B780" s="260" t="s">
        <v>61</v>
      </c>
      <c r="C780" s="259"/>
      <c r="D780" s="260"/>
      <c r="E780" s="91"/>
      <c r="F780" s="256" t="str">
        <f>IF(C764="","",B780&amp;C780&amp;D780)</f>
        <v>&lt;/IndoorDataPage&gt;</v>
      </c>
      <c r="H780" s="84"/>
    </row>
    <row r="781" spans="1:8" s="1" customFormat="1">
      <c r="A781" s="78" t="s">
        <v>1100</v>
      </c>
      <c r="B781" s="260" t="s">
        <v>60</v>
      </c>
      <c r="C781" s="259"/>
      <c r="D781" s="260"/>
      <c r="E781" s="91"/>
      <c r="F781" s="256" t="str">
        <f>IF(C782="","",B781&amp;C781&amp;D781)</f>
        <v>&lt;IndoorDataPage&gt;</v>
      </c>
      <c r="H781" s="84"/>
    </row>
    <row r="782" spans="1:8" s="1" customFormat="1">
      <c r="A782" s="81"/>
      <c r="B782" s="260" t="s">
        <v>1058</v>
      </c>
      <c r="C782" s="259">
        <f>IF(fenixSetup!AH25="","",VLOOKUP(fenixSetup!AH25,DataSettings!EK$3:EU$16,2,FALSE))</f>
        <v>0</v>
      </c>
      <c r="D782" s="260" t="s">
        <v>1067</v>
      </c>
      <c r="E782" s="91"/>
      <c r="F782" s="256" t="str">
        <f>IF(C782="","",B782&amp;C782&amp;D782)</f>
        <v xml:space="preserve">  &lt;DataPageType&gt;0&lt;/DataPageType&gt;</v>
      </c>
      <c r="H782" s="84"/>
    </row>
    <row r="783" spans="1:8" s="1" customFormat="1">
      <c r="A783" s="78"/>
      <c r="B783" s="260" t="s">
        <v>1072</v>
      </c>
      <c r="C783" s="259">
        <f>IF(fenixSetup!AH25="","",VLOOKUP(fenixSetup!AH25,DataSettings!EK$3:EU$16,3,FALSE))</f>
        <v>2</v>
      </c>
      <c r="D783" s="260" t="s">
        <v>1068</v>
      </c>
      <c r="E783" s="91"/>
      <c r="F783" s="256" t="str">
        <f>IF(C782="","",B783&amp;C783&amp;D783)</f>
        <v xml:space="preserve">  &lt;DataPageName&gt;2&lt;/DataPageName&gt;</v>
      </c>
      <c r="H783" s="84"/>
    </row>
    <row r="784" spans="1:8" s="1" customFormat="1">
      <c r="A784" s="78"/>
      <c r="B784" s="260" t="s">
        <v>4</v>
      </c>
      <c r="C784" s="259"/>
      <c r="D784" s="260"/>
      <c r="E784" s="91"/>
      <c r="F784" s="256" t="str">
        <f>IF(C782="","",B784&amp;C784&amp;D784)</f>
        <v xml:space="preserve">  &lt;DataPageField1&gt;</v>
      </c>
      <c r="H784" s="84"/>
    </row>
    <row r="785" spans="1:8" s="1" customFormat="1">
      <c r="A785" s="78"/>
      <c r="B785" s="260" t="s">
        <v>1059</v>
      </c>
      <c r="C785" s="259">
        <f>IF(fenixSetup!AH25="","",IF(fenixSetup!AI25="",DataSettings!EN$17,IF(OR(C782=2,C782=1,C782=0),VLOOKUP(fenixSetup!AI25,DataSettings!EK$17:EU$112,4,FALSE),VLOOKUP(fenixSetup!AH25,DataSettings!EK$3:EU$16,4,FALSE))))</f>
        <v>51</v>
      </c>
      <c r="D785" s="260" t="s">
        <v>1063</v>
      </c>
      <c r="E785" s="91"/>
      <c r="F785" s="256" t="str">
        <f>IF(C782="","",B785&amp;C785&amp;D785)</f>
        <v xml:space="preserve">    &lt;DataPageField&gt;51&lt;/DataPageField&gt;</v>
      </c>
      <c r="H785" s="84"/>
    </row>
    <row r="786" spans="1:8" s="1" customFormat="1">
      <c r="A786" s="78"/>
      <c r="B786" s="260" t="s">
        <v>1060</v>
      </c>
      <c r="C786" s="259">
        <f>IF(fenixSetup!AH25="","",IF(fenixSetup!AI25="",DataSettings!EO$17,IF(OR(C782=2,C782=1,C782=0),VLOOKUP(fenixSetup!AI25,DataSettings!EK$17:EU$112,5,FALSE),VLOOKUP(fenixSetup!AH25,DataSettings!EK$3:EU$16,5,FALSE))))</f>
        <v>1</v>
      </c>
      <c r="D786" s="260" t="s">
        <v>1064</v>
      </c>
      <c r="E786" s="91"/>
      <c r="F786" s="256" t="str">
        <f>IF(C782="","",B786&amp;C786&amp;D786)</f>
        <v xml:space="preserve">    &lt;DataPageFieldLabel&gt;1&lt;/DataPageFieldLabel&gt;</v>
      </c>
      <c r="H786" s="84"/>
    </row>
    <row r="787" spans="1:8" s="1" customFormat="1">
      <c r="A787" s="78"/>
      <c r="B787" s="260" t="s">
        <v>5</v>
      </c>
      <c r="C787" s="259"/>
      <c r="D787" s="260"/>
      <c r="E787" s="91"/>
      <c r="F787" s="256" t="str">
        <f>IF(C782="","",B787&amp;C787&amp;D787)</f>
        <v xml:space="preserve">  &lt;/DataPageField1&gt;</v>
      </c>
      <c r="H787" s="84"/>
    </row>
    <row r="788" spans="1:8" s="1" customFormat="1">
      <c r="A788" s="78"/>
      <c r="B788" s="260" t="s">
        <v>6</v>
      </c>
      <c r="C788" s="259"/>
      <c r="D788" s="260"/>
      <c r="E788" s="91"/>
      <c r="F788" s="256" t="str">
        <f>IF(C782="","",B788&amp;C788&amp;D788)</f>
        <v xml:space="preserve">  &lt;DataPageField2&gt;</v>
      </c>
      <c r="H788" s="84"/>
    </row>
    <row r="789" spans="1:8" s="1" customFormat="1">
      <c r="A789" s="78"/>
      <c r="B789" s="260" t="s">
        <v>1059</v>
      </c>
      <c r="C789" s="259">
        <f>IF(fenixSetup!AH25="","",IF(fenixSetup!AK25="",DataSettings!EN$17,IF(OR(C782=2,C782=1),VLOOKUP(fenixSetup!AK25,DataSettings!EK$17:EU$112,8,FALSE),VLOOKUP(fenixSetup!AH25,DataSettings!EK$3:EU$16,8,FALSE))))</f>
        <v>83</v>
      </c>
      <c r="D789" s="260" t="s">
        <v>1063</v>
      </c>
      <c r="E789" s="91"/>
      <c r="F789" s="256" t="str">
        <f>IF(C782="","",B789&amp;C789&amp;D789)</f>
        <v xml:space="preserve">    &lt;DataPageField&gt;83&lt;/DataPageField&gt;</v>
      </c>
      <c r="H789" s="84"/>
    </row>
    <row r="790" spans="1:8" s="1" customFormat="1">
      <c r="A790" s="78"/>
      <c r="B790" s="260" t="s">
        <v>1060</v>
      </c>
      <c r="C790" s="259">
        <f>IF(fenixSetup!AH25="","",IF(fenixSetup!AK25="",DataSettings!EO$17,IF(OR(C782=2,C782=1),VLOOKUP(fenixSetup!AK25,DataSettings!EK$17:EU$112,9,FALSE),VLOOKUP(fenixSetup!AH25,DataSettings!EK$3:EU$16,9,FALSE))))</f>
        <v>0</v>
      </c>
      <c r="D790" s="260" t="s">
        <v>1064</v>
      </c>
      <c r="E790" s="91"/>
      <c r="F790" s="256" t="str">
        <f>IF(C782="","",B790&amp;C790&amp;D790)</f>
        <v xml:space="preserve">    &lt;DataPageFieldLabel&gt;0&lt;/DataPageFieldLabel&gt;</v>
      </c>
      <c r="H790" s="84"/>
    </row>
    <row r="791" spans="1:8" s="1" customFormat="1">
      <c r="A791" s="78"/>
      <c r="B791" s="260" t="s">
        <v>7</v>
      </c>
      <c r="C791" s="259"/>
      <c r="D791" s="260"/>
      <c r="E791" s="91"/>
      <c r="F791" s="256" t="str">
        <f>IF(C782="","",B791&amp;C791&amp;D791)</f>
        <v xml:space="preserve">  &lt;/DataPageField2&gt;</v>
      </c>
      <c r="H791" s="84"/>
    </row>
    <row r="792" spans="1:8" s="1" customFormat="1">
      <c r="A792" s="78"/>
      <c r="B792" s="260" t="s">
        <v>8</v>
      </c>
      <c r="C792" s="259"/>
      <c r="D792" s="260"/>
      <c r="E792" s="91"/>
      <c r="F792" s="256" t="str">
        <f>IF(C782="","",B792&amp;C792&amp;D792)</f>
        <v xml:space="preserve">  &lt;DataPageField3&gt;</v>
      </c>
      <c r="H792" s="84"/>
    </row>
    <row r="793" spans="1:8" s="1" customFormat="1">
      <c r="A793" s="78"/>
      <c r="B793" s="260" t="s">
        <v>1059</v>
      </c>
      <c r="C793" s="259">
        <f>IF(fenixSetup!AH25="","",IF(fenixSetup!AJ25="",DataSettings!EN$17,IF(C782=2,VLOOKUP(fenixSetup!AJ25,DataSettings!EK$17:EU$112,6,FALSE),VLOOKUP(fenixSetup!AH25,DataSettings!EK$3:EU$16,6,FALSE))))</f>
        <v>83</v>
      </c>
      <c r="D793" s="260" t="s">
        <v>1063</v>
      </c>
      <c r="E793" s="91"/>
      <c r="F793" s="256" t="str">
        <f>IF(C782="","",B793&amp;C793&amp;D793)</f>
        <v xml:space="preserve">    &lt;DataPageField&gt;83&lt;/DataPageField&gt;</v>
      </c>
      <c r="H793" s="84"/>
    </row>
    <row r="794" spans="1:8" s="1" customFormat="1">
      <c r="A794" s="78"/>
      <c r="B794" s="260" t="s">
        <v>1060</v>
      </c>
      <c r="C794" s="259">
        <f>IF(fenixSetup!AH25="","",IF(fenixSetup!AJ25="",DataSettings!EO$17,IF(C782=2,VLOOKUP(fenixSetup!AJ25,DataSettings!EK$17:EU$112,7,FALSE),VLOOKUP(fenixSetup!AH25,DataSettings!EK$3:EU$16,7,FALSE))))</f>
        <v>0</v>
      </c>
      <c r="D794" s="260" t="s">
        <v>1064</v>
      </c>
      <c r="E794" s="91"/>
      <c r="F794" s="256" t="str">
        <f>IF(C782="","",B794&amp;C794&amp;D794)</f>
        <v xml:space="preserve">    &lt;DataPageFieldLabel&gt;0&lt;/DataPageFieldLabel&gt;</v>
      </c>
      <c r="H794" s="84"/>
    </row>
    <row r="795" spans="1:8" s="1" customFormat="1">
      <c r="A795" s="78"/>
      <c r="B795" s="260" t="s">
        <v>9</v>
      </c>
      <c r="C795" s="259"/>
      <c r="D795" s="260"/>
      <c r="E795" s="91"/>
      <c r="F795" s="256" t="str">
        <f>IF(C782="","",B795&amp;C795&amp;D795)</f>
        <v xml:space="preserve">  &lt;/DataPageField3&gt;</v>
      </c>
      <c r="H795" s="84"/>
    </row>
    <row r="796" spans="1:8" s="1" customFormat="1">
      <c r="A796" s="78"/>
      <c r="B796" s="260" t="s">
        <v>1062</v>
      </c>
      <c r="C796" s="259">
        <f>IF(fenixSetup!AH25="","",VLOOKUP(fenixSetup!AH25,DataSettings!EK$3:EU$16,10,FALSE))</f>
        <v>9</v>
      </c>
      <c r="D796" s="260" t="s">
        <v>1065</v>
      </c>
      <c r="E796" s="91"/>
      <c r="F796" s="256" t="str">
        <f>IF(C782="","",B796&amp;C796&amp;D796)</f>
        <v xml:space="preserve">  &lt;DataPageIdx&gt;9&lt;/DataPageIdx&gt;</v>
      </c>
      <c r="H796" s="84"/>
    </row>
    <row r="797" spans="1:8" s="1" customFormat="1">
      <c r="A797" s="78"/>
      <c r="B797" s="260" t="s">
        <v>1061</v>
      </c>
      <c r="C797" s="259">
        <f>IF(fenixSetup!AH25="","",VLOOKUP(fenixSetup!AH25,DataSettings!EK$3:EU$16,11,FALSE))</f>
        <v>255</v>
      </c>
      <c r="D797" s="260" t="s">
        <v>1066</v>
      </c>
      <c r="E797" s="91"/>
      <c r="F797" s="256" t="str">
        <f>IF(C782="","",B797&amp;C797&amp;D797)</f>
        <v xml:space="preserve">  &lt;DataPageCustomIdx&gt;255&lt;/DataPageCustomIdx&gt;</v>
      </c>
      <c r="H797" s="84"/>
    </row>
    <row r="798" spans="1:8" s="1" customFormat="1">
      <c r="A798" s="78"/>
      <c r="B798" s="260" t="s">
        <v>61</v>
      </c>
      <c r="C798" s="259"/>
      <c r="D798" s="260"/>
      <c r="E798" s="91"/>
      <c r="F798" s="256" t="str">
        <f>IF(C782="","",B798&amp;C798&amp;D798)</f>
        <v>&lt;/IndoorDataPage&gt;</v>
      </c>
      <c r="H798" s="84"/>
    </row>
    <row r="799" spans="1:8" s="1" customFormat="1">
      <c r="A799" s="78" t="s">
        <v>1103</v>
      </c>
      <c r="B799" s="260" t="s">
        <v>60</v>
      </c>
      <c r="C799" s="259"/>
      <c r="D799" s="260"/>
      <c r="E799" s="91"/>
      <c r="F799" s="256" t="str">
        <f>IF(C800="","",B799&amp;C799&amp;D799)</f>
        <v/>
      </c>
      <c r="H799" s="84"/>
    </row>
    <row r="800" spans="1:8" s="1" customFormat="1">
      <c r="A800" s="81"/>
      <c r="B800" s="260" t="s">
        <v>1058</v>
      </c>
      <c r="C800" s="259" t="str">
        <f>IF(fenixSetup!AH26="","",VLOOKUP(fenixSetup!AH26,DataSettings!EK$3:EU$16,2,FALSE))</f>
        <v/>
      </c>
      <c r="D800" s="260" t="s">
        <v>1067</v>
      </c>
      <c r="E800" s="91"/>
      <c r="F800" s="256" t="str">
        <f>IF(C800="","",B800&amp;C800&amp;D800)</f>
        <v/>
      </c>
      <c r="H800" s="84"/>
    </row>
    <row r="801" spans="1:8" s="1" customFormat="1">
      <c r="A801" s="78"/>
      <c r="B801" s="260" t="s">
        <v>1072</v>
      </c>
      <c r="C801" s="259" t="str">
        <f>IF(fenixSetup!AH26="","",VLOOKUP(fenixSetup!AH26,DataSettings!EK$3:EU$16,3,FALSE))</f>
        <v/>
      </c>
      <c r="D801" s="260" t="s">
        <v>1068</v>
      </c>
      <c r="E801" s="91"/>
      <c r="F801" s="256" t="str">
        <f>IF(C800="","",B801&amp;C801&amp;D801)</f>
        <v/>
      </c>
      <c r="H801" s="84"/>
    </row>
    <row r="802" spans="1:8" s="1" customFormat="1">
      <c r="A802" s="78"/>
      <c r="B802" s="260" t="s">
        <v>4</v>
      </c>
      <c r="C802" s="259"/>
      <c r="D802" s="260"/>
      <c r="E802" s="91"/>
      <c r="F802" s="256" t="str">
        <f>IF(C800="","",B802&amp;C802&amp;D802)</f>
        <v/>
      </c>
      <c r="H802" s="84"/>
    </row>
    <row r="803" spans="1:8" s="1" customFormat="1">
      <c r="A803" s="78"/>
      <c r="B803" s="260" t="s">
        <v>1059</v>
      </c>
      <c r="C803" s="259" t="str">
        <f>IF(fenixSetup!AH26="","",IF(fenixSetup!AI26="",DataSettings!EN$17,IF(OR(C800=2,C800=1,C800=0),VLOOKUP(fenixSetup!AI26,DataSettings!EK$17:EU$112,4,FALSE),VLOOKUP(fenixSetup!AH26,DataSettings!EK$3:EU$16,4,FALSE))))</f>
        <v/>
      </c>
      <c r="D803" s="260" t="s">
        <v>1063</v>
      </c>
      <c r="E803" s="91"/>
      <c r="F803" s="256" t="str">
        <f>IF(C800="","",B803&amp;C803&amp;D803)</f>
        <v/>
      </c>
      <c r="H803" s="84"/>
    </row>
    <row r="804" spans="1:8" s="1" customFormat="1">
      <c r="A804" s="78"/>
      <c r="B804" s="260" t="s">
        <v>1060</v>
      </c>
      <c r="C804" s="259" t="str">
        <f>IF(fenixSetup!AH26="","",IF(fenixSetup!AI26="",DataSettings!EO$17,IF(OR(C800=2,C800=1,C800=0),VLOOKUP(fenixSetup!AI26,DataSettings!EK$17:EU$112,5,FALSE),VLOOKUP(fenixSetup!AH26,DataSettings!EK$3:EU$16,5,FALSE))))</f>
        <v/>
      </c>
      <c r="D804" s="260" t="s">
        <v>1064</v>
      </c>
      <c r="E804" s="91"/>
      <c r="F804" s="256" t="str">
        <f>IF(C800="","",B804&amp;C804&amp;D804)</f>
        <v/>
      </c>
      <c r="H804" s="84"/>
    </row>
    <row r="805" spans="1:8" s="1" customFormat="1">
      <c r="A805" s="78"/>
      <c r="B805" s="260" t="s">
        <v>5</v>
      </c>
      <c r="C805" s="259"/>
      <c r="D805" s="260"/>
      <c r="E805" s="91"/>
      <c r="F805" s="256" t="str">
        <f>IF(C800="","",B805&amp;C805&amp;D805)</f>
        <v/>
      </c>
      <c r="H805" s="84"/>
    </row>
    <row r="806" spans="1:8" s="1" customFormat="1">
      <c r="A806" s="78"/>
      <c r="B806" s="260" t="s">
        <v>6</v>
      </c>
      <c r="C806" s="259"/>
      <c r="D806" s="260"/>
      <c r="E806" s="91"/>
      <c r="F806" s="256" t="str">
        <f>IF(C800="","",B806&amp;C806&amp;D806)</f>
        <v/>
      </c>
      <c r="H806" s="84"/>
    </row>
    <row r="807" spans="1:8" s="1" customFormat="1">
      <c r="A807" s="78"/>
      <c r="B807" s="260" t="s">
        <v>1059</v>
      </c>
      <c r="C807" s="259" t="str">
        <f>IF(fenixSetup!AH26="","",IF(fenixSetup!AK26="",DataSettings!EN$17,IF(OR(C800=2,C800=1),VLOOKUP(fenixSetup!AK26,DataSettings!EK$17:EU$112,8,FALSE),VLOOKUP(fenixSetup!AH26,DataSettings!EK$3:EU$16,8,FALSE))))</f>
        <v/>
      </c>
      <c r="D807" s="260" t="s">
        <v>1063</v>
      </c>
      <c r="E807" s="91"/>
      <c r="F807" s="256" t="str">
        <f>IF(C800="","",B807&amp;C807&amp;D807)</f>
        <v/>
      </c>
      <c r="H807" s="84"/>
    </row>
    <row r="808" spans="1:8" s="1" customFormat="1">
      <c r="A808" s="78"/>
      <c r="B808" s="260" t="s">
        <v>1060</v>
      </c>
      <c r="C808" s="259" t="str">
        <f>IF(fenixSetup!AH26="","",IF(fenixSetup!AK26="",DataSettings!EO$17,IF(OR(C800=2,C800=1),VLOOKUP(fenixSetup!AK26,DataSettings!EK$17:EU$112,9,FALSE),VLOOKUP(fenixSetup!AH26,DataSettings!EK$3:EU$16,9,FALSE))))</f>
        <v/>
      </c>
      <c r="D808" s="260" t="s">
        <v>1064</v>
      </c>
      <c r="E808" s="91"/>
      <c r="F808" s="256" t="str">
        <f>IF(C800="","",B808&amp;C808&amp;D808)</f>
        <v/>
      </c>
      <c r="H808" s="84"/>
    </row>
    <row r="809" spans="1:8" s="1" customFormat="1">
      <c r="A809" s="78"/>
      <c r="B809" s="260" t="s">
        <v>7</v>
      </c>
      <c r="C809" s="259"/>
      <c r="D809" s="260"/>
      <c r="E809" s="91"/>
      <c r="F809" s="256" t="str">
        <f>IF(C800="","",B809&amp;C809&amp;D809)</f>
        <v/>
      </c>
      <c r="H809" s="84"/>
    </row>
    <row r="810" spans="1:8" s="1" customFormat="1">
      <c r="A810" s="78"/>
      <c r="B810" s="260" t="s">
        <v>8</v>
      </c>
      <c r="C810" s="259"/>
      <c r="D810" s="260"/>
      <c r="E810" s="91"/>
      <c r="F810" s="256" t="str">
        <f>IF(C800="","",B810&amp;C810&amp;D810)</f>
        <v/>
      </c>
      <c r="H810" s="84"/>
    </row>
    <row r="811" spans="1:8" s="1" customFormat="1">
      <c r="A811" s="78"/>
      <c r="B811" s="260" t="s">
        <v>1059</v>
      </c>
      <c r="C811" s="259" t="str">
        <f>IF(fenixSetup!AH26="","",IF(fenixSetup!AJ26="",DataSettings!EN$17,IF(C800=2,VLOOKUP(fenixSetup!AJ26,DataSettings!EK$17:EU$112,6,FALSE),VLOOKUP(fenixSetup!AH26,DataSettings!EK$3:EU$16,6,FALSE))))</f>
        <v/>
      </c>
      <c r="D811" s="260" t="s">
        <v>1063</v>
      </c>
      <c r="E811" s="91"/>
      <c r="F811" s="256" t="str">
        <f>IF(C800="","",B811&amp;C811&amp;D811)</f>
        <v/>
      </c>
      <c r="H811" s="84"/>
    </row>
    <row r="812" spans="1:8" s="1" customFormat="1">
      <c r="A812" s="78"/>
      <c r="B812" s="260" t="s">
        <v>1060</v>
      </c>
      <c r="C812" s="259" t="str">
        <f>IF(fenixSetup!AH26="","",IF(fenixSetup!AJ26="",DataSettings!EO$17,IF(C800=2,VLOOKUP(fenixSetup!AJ26,DataSettings!EK$17:EU$112,7,FALSE),VLOOKUP(fenixSetup!AH26,DataSettings!EK$3:EU$16,7,FALSE))))</f>
        <v/>
      </c>
      <c r="D812" s="260" t="s">
        <v>1064</v>
      </c>
      <c r="E812" s="91"/>
      <c r="F812" s="256" t="str">
        <f>IF(C800="","",B812&amp;C812&amp;D812)</f>
        <v/>
      </c>
      <c r="H812" s="84"/>
    </row>
    <row r="813" spans="1:8" s="1" customFormat="1">
      <c r="A813" s="78"/>
      <c r="B813" s="260" t="s">
        <v>9</v>
      </c>
      <c r="C813" s="259"/>
      <c r="D813" s="260"/>
      <c r="E813" s="91"/>
      <c r="F813" s="256" t="str">
        <f>IF(C800="","",B813&amp;C813&amp;D813)</f>
        <v/>
      </c>
      <c r="H813" s="84"/>
    </row>
    <row r="814" spans="1:8" s="1" customFormat="1">
      <c r="A814" s="78"/>
      <c r="B814" s="260" t="s">
        <v>1062</v>
      </c>
      <c r="C814" s="259" t="str">
        <f>IF(fenixSetup!AH26="","",VLOOKUP(fenixSetup!AH26,DataSettings!EK$3:EU$16,10,FALSE))</f>
        <v/>
      </c>
      <c r="D814" s="260" t="s">
        <v>1065</v>
      </c>
      <c r="E814" s="91"/>
      <c r="F814" s="256" t="str">
        <f>IF(C800="","",B814&amp;C814&amp;D814)</f>
        <v/>
      </c>
      <c r="H814" s="84"/>
    </row>
    <row r="815" spans="1:8" s="1" customFormat="1">
      <c r="A815" s="78"/>
      <c r="B815" s="260" t="s">
        <v>1061</v>
      </c>
      <c r="C815" s="259" t="str">
        <f>IF(fenixSetup!AH26="","",VLOOKUP(fenixSetup!AH26,DataSettings!EK$3:EU$16,11,FALSE))</f>
        <v/>
      </c>
      <c r="D815" s="260" t="s">
        <v>1066</v>
      </c>
      <c r="E815" s="91"/>
      <c r="F815" s="256" t="str">
        <f>IF(C800="","",B815&amp;C815&amp;D815)</f>
        <v/>
      </c>
      <c r="H815" s="84"/>
    </row>
    <row r="816" spans="1:8" s="1" customFormat="1">
      <c r="A816" s="78"/>
      <c r="B816" s="260" t="s">
        <v>61</v>
      </c>
      <c r="C816" s="259"/>
      <c r="D816" s="260"/>
      <c r="E816" s="91"/>
      <c r="F816" s="256" t="str">
        <f>IF(C800="","",B816&amp;C816&amp;D816)</f>
        <v/>
      </c>
      <c r="H816" s="84"/>
    </row>
    <row r="817" spans="1:8" s="1" customFormat="1">
      <c r="A817" s="78" t="s">
        <v>1104</v>
      </c>
      <c r="B817" s="260" t="s">
        <v>60</v>
      </c>
      <c r="C817" s="259"/>
      <c r="D817" s="260"/>
      <c r="E817" s="91"/>
      <c r="F817" s="256" t="str">
        <f>IF(C818="","",B817&amp;C817&amp;D817)</f>
        <v/>
      </c>
      <c r="H817" s="84"/>
    </row>
    <row r="818" spans="1:8" s="1" customFormat="1">
      <c r="A818" s="81"/>
      <c r="B818" s="260" t="s">
        <v>1058</v>
      </c>
      <c r="C818" s="259" t="str">
        <f>IF(fenixSetup!AH27="","",VLOOKUP(fenixSetup!AH27,DataSettings!EK$3:EU$16,2,FALSE))</f>
        <v/>
      </c>
      <c r="D818" s="260" t="s">
        <v>1067</v>
      </c>
      <c r="E818" s="91"/>
      <c r="F818" s="256" t="str">
        <f>IF(C818="","",B818&amp;C818&amp;D818)</f>
        <v/>
      </c>
      <c r="H818" s="84"/>
    </row>
    <row r="819" spans="1:8" s="1" customFormat="1">
      <c r="A819" s="78"/>
      <c r="B819" s="260" t="s">
        <v>1072</v>
      </c>
      <c r="C819" s="259" t="str">
        <f>IF(fenixSetup!AH27="","",VLOOKUP(fenixSetup!AH27,DataSettings!EK$3:EU$16,3,FALSE))</f>
        <v/>
      </c>
      <c r="D819" s="260" t="s">
        <v>1068</v>
      </c>
      <c r="E819" s="91"/>
      <c r="F819" s="256" t="str">
        <f>IF(C818="","",B819&amp;C819&amp;D819)</f>
        <v/>
      </c>
      <c r="H819" s="84"/>
    </row>
    <row r="820" spans="1:8" s="1" customFormat="1">
      <c r="A820" s="78"/>
      <c r="B820" s="260" t="s">
        <v>4</v>
      </c>
      <c r="C820" s="259"/>
      <c r="D820" s="260"/>
      <c r="E820" s="91"/>
      <c r="F820" s="256" t="str">
        <f>IF(C818="","",B820&amp;C820&amp;D820)</f>
        <v/>
      </c>
      <c r="H820" s="84"/>
    </row>
    <row r="821" spans="1:8" s="1" customFormat="1">
      <c r="A821" s="78"/>
      <c r="B821" s="260" t="s">
        <v>1059</v>
      </c>
      <c r="C821" s="259" t="str">
        <f>IF(fenixSetup!AH27="","",IF(fenixSetup!AI27="",DataSettings!EN$17,IF(OR(C818=2,C818=1,C818=0),VLOOKUP(fenixSetup!AI27,DataSettings!EK$17:EU$112,4,FALSE),VLOOKUP(fenixSetup!AH27,DataSettings!EK$3:EU$16,4,FALSE))))</f>
        <v/>
      </c>
      <c r="D821" s="260" t="s">
        <v>1063</v>
      </c>
      <c r="E821" s="91"/>
      <c r="F821" s="256" t="str">
        <f>IF(C818="","",B821&amp;C821&amp;D821)</f>
        <v/>
      </c>
      <c r="H821" s="84"/>
    </row>
    <row r="822" spans="1:8" s="1" customFormat="1">
      <c r="A822" s="78"/>
      <c r="B822" s="260" t="s">
        <v>1060</v>
      </c>
      <c r="C822" s="259" t="str">
        <f>IF(fenixSetup!AH27="","",IF(fenixSetup!AI27="",DataSettings!EO$17,IF(OR(C818=2,C818=1,C818=0),VLOOKUP(fenixSetup!AI27,DataSettings!EK$17:EU$112,5,FALSE),VLOOKUP(fenixSetup!AH27,DataSettings!EK$3:EU$16,5,FALSE))))</f>
        <v/>
      </c>
      <c r="D822" s="260" t="s">
        <v>1064</v>
      </c>
      <c r="E822" s="91"/>
      <c r="F822" s="256" t="str">
        <f>IF(C818="","",B822&amp;C822&amp;D822)</f>
        <v/>
      </c>
      <c r="H822" s="84"/>
    </row>
    <row r="823" spans="1:8" s="1" customFormat="1">
      <c r="A823" s="78"/>
      <c r="B823" s="260" t="s">
        <v>5</v>
      </c>
      <c r="C823" s="259"/>
      <c r="D823" s="260"/>
      <c r="E823" s="91"/>
      <c r="F823" s="256" t="str">
        <f>IF(C818="","",B823&amp;C823&amp;D823)</f>
        <v/>
      </c>
      <c r="H823" s="84"/>
    </row>
    <row r="824" spans="1:8" s="1" customFormat="1">
      <c r="A824" s="78"/>
      <c r="B824" s="260" t="s">
        <v>6</v>
      </c>
      <c r="C824" s="259"/>
      <c r="D824" s="260"/>
      <c r="E824" s="91"/>
      <c r="F824" s="256" t="str">
        <f>IF(C818="","",B824&amp;C824&amp;D824)</f>
        <v/>
      </c>
      <c r="H824" s="84"/>
    </row>
    <row r="825" spans="1:8" s="1" customFormat="1">
      <c r="A825" s="78"/>
      <c r="B825" s="260" t="s">
        <v>1059</v>
      </c>
      <c r="C825" s="259" t="str">
        <f>IF(fenixSetup!AH27="","",IF(fenixSetup!AK27="",DataSettings!EN$17,IF(OR(C818=2,C818=1),VLOOKUP(fenixSetup!AK27,DataSettings!EK$17:EU$112,8,FALSE),VLOOKUP(fenixSetup!AH27,DataSettings!EK$3:EU$16,8,FALSE))))</f>
        <v/>
      </c>
      <c r="D825" s="260" t="s">
        <v>1063</v>
      </c>
      <c r="E825" s="91"/>
      <c r="F825" s="256" t="str">
        <f>IF(C818="","",B825&amp;C825&amp;D825)</f>
        <v/>
      </c>
      <c r="H825" s="84"/>
    </row>
    <row r="826" spans="1:8" s="1" customFormat="1">
      <c r="A826" s="78"/>
      <c r="B826" s="260" t="s">
        <v>1060</v>
      </c>
      <c r="C826" s="259" t="str">
        <f>IF(fenixSetup!AH27="","",IF(fenixSetup!AK27="",DataSettings!EO$17,IF(OR(C818=2,C818=1),VLOOKUP(fenixSetup!AK27,DataSettings!EK$17:EU$112,9,FALSE),VLOOKUP(fenixSetup!AH27,DataSettings!EK$3:EU$16,9,FALSE))))</f>
        <v/>
      </c>
      <c r="D826" s="260" t="s">
        <v>1064</v>
      </c>
      <c r="E826" s="91"/>
      <c r="F826" s="256" t="str">
        <f>IF(C818="","",B826&amp;C826&amp;D826)</f>
        <v/>
      </c>
      <c r="H826" s="84"/>
    </row>
    <row r="827" spans="1:8" s="1" customFormat="1">
      <c r="A827" s="78"/>
      <c r="B827" s="260" t="s">
        <v>7</v>
      </c>
      <c r="C827" s="259"/>
      <c r="D827" s="260"/>
      <c r="E827" s="91"/>
      <c r="F827" s="256" t="str">
        <f>IF(C818="","",B827&amp;C827&amp;D827)</f>
        <v/>
      </c>
      <c r="H827" s="84"/>
    </row>
    <row r="828" spans="1:8" s="1" customFormat="1">
      <c r="A828" s="78"/>
      <c r="B828" s="260" t="s">
        <v>8</v>
      </c>
      <c r="C828" s="259"/>
      <c r="D828" s="260"/>
      <c r="E828" s="91"/>
      <c r="F828" s="256" t="str">
        <f>IF(C818="","",B828&amp;C828&amp;D828)</f>
        <v/>
      </c>
      <c r="H828" s="84"/>
    </row>
    <row r="829" spans="1:8" s="1" customFormat="1">
      <c r="A829" s="78"/>
      <c r="B829" s="260" t="s">
        <v>1059</v>
      </c>
      <c r="C829" s="259" t="str">
        <f>IF(fenixSetup!AH27="","",IF(fenixSetup!AJ27="",DataSettings!EN$17,IF(C818=2,VLOOKUP(fenixSetup!AJ27,DataSettings!EK$17:EU$112,6,FALSE),VLOOKUP(fenixSetup!AH27,DataSettings!EK$3:EU$16,6,FALSE))))</f>
        <v/>
      </c>
      <c r="D829" s="260" t="s">
        <v>1063</v>
      </c>
      <c r="E829" s="91"/>
      <c r="F829" s="256" t="str">
        <f>IF(C818="","",B829&amp;C829&amp;D829)</f>
        <v/>
      </c>
      <c r="H829" s="84"/>
    </row>
    <row r="830" spans="1:8" s="1" customFormat="1">
      <c r="A830" s="78"/>
      <c r="B830" s="260" t="s">
        <v>1060</v>
      </c>
      <c r="C830" s="259" t="str">
        <f>IF(fenixSetup!AH27="","",IF(fenixSetup!AJ27="",DataSettings!EO$17,IF(C818=2,VLOOKUP(fenixSetup!AJ27,DataSettings!EK$17:EU$112,7,FALSE),VLOOKUP(fenixSetup!AH27,DataSettings!EK$3:EU$16,7,FALSE))))</f>
        <v/>
      </c>
      <c r="D830" s="260" t="s">
        <v>1064</v>
      </c>
      <c r="E830" s="91"/>
      <c r="F830" s="256" t="str">
        <f>IF(C818="","",B830&amp;C830&amp;D830)</f>
        <v/>
      </c>
      <c r="H830" s="84"/>
    </row>
    <row r="831" spans="1:8" s="1" customFormat="1">
      <c r="A831" s="78"/>
      <c r="B831" s="260" t="s">
        <v>9</v>
      </c>
      <c r="C831" s="259"/>
      <c r="D831" s="260"/>
      <c r="E831" s="91"/>
      <c r="F831" s="256" t="str">
        <f>IF(C818="","",B831&amp;C831&amp;D831)</f>
        <v/>
      </c>
      <c r="H831" s="84"/>
    </row>
    <row r="832" spans="1:8" s="1" customFormat="1">
      <c r="A832" s="78"/>
      <c r="B832" s="260" t="s">
        <v>1062</v>
      </c>
      <c r="C832" s="259" t="str">
        <f>IF(fenixSetup!AH27="","",VLOOKUP(fenixSetup!AH27,DataSettings!EK$3:EU$16,10,FALSE))</f>
        <v/>
      </c>
      <c r="D832" s="260" t="s">
        <v>1065</v>
      </c>
      <c r="E832" s="91"/>
      <c r="F832" s="256" t="str">
        <f>IF(C818="","",B832&amp;C832&amp;D832)</f>
        <v/>
      </c>
      <c r="H832" s="84"/>
    </row>
    <row r="833" spans="1:8" s="1" customFormat="1">
      <c r="A833" s="78"/>
      <c r="B833" s="260" t="s">
        <v>1061</v>
      </c>
      <c r="C833" s="259" t="str">
        <f>IF(fenixSetup!AH27="","",VLOOKUP(fenixSetup!AH27,DataSettings!EK$3:EU$16,11,FALSE))</f>
        <v/>
      </c>
      <c r="D833" s="260" t="s">
        <v>1066</v>
      </c>
      <c r="E833" s="91"/>
      <c r="F833" s="256" t="str">
        <f>IF(C818="","",B833&amp;C833&amp;D833)</f>
        <v/>
      </c>
      <c r="H833" s="84"/>
    </row>
    <row r="834" spans="1:8" s="1" customFormat="1">
      <c r="A834" s="78"/>
      <c r="B834" s="260" t="s">
        <v>61</v>
      </c>
      <c r="C834" s="259"/>
      <c r="D834" s="260"/>
      <c r="E834" s="91"/>
      <c r="F834" s="256" t="str">
        <f>IF(C818="","",B834&amp;C834&amp;D834)</f>
        <v/>
      </c>
      <c r="H834" s="84"/>
    </row>
    <row r="835" spans="1:8" s="1" customFormat="1">
      <c r="A835" s="78" t="s">
        <v>1105</v>
      </c>
      <c r="B835" s="260" t="s">
        <v>60</v>
      </c>
      <c r="C835" s="259"/>
      <c r="D835" s="260"/>
      <c r="E835" s="91"/>
      <c r="F835" s="256" t="str">
        <f>IF(C836="","",B835&amp;C835&amp;D835)</f>
        <v/>
      </c>
      <c r="H835" s="84"/>
    </row>
    <row r="836" spans="1:8" s="1" customFormat="1">
      <c r="A836" s="81"/>
      <c r="B836" s="260" t="s">
        <v>1058</v>
      </c>
      <c r="C836" s="259" t="str">
        <f>IF(fenixSetup!AH28="","",VLOOKUP(fenixSetup!AH28,DataSettings!EK$3:EU$16,2,FALSE))</f>
        <v/>
      </c>
      <c r="D836" s="260" t="s">
        <v>1067</v>
      </c>
      <c r="E836" s="91"/>
      <c r="F836" s="256" t="str">
        <f>IF(C836="","",B836&amp;C836&amp;D836)</f>
        <v/>
      </c>
      <c r="H836" s="84"/>
    </row>
    <row r="837" spans="1:8" s="1" customFormat="1">
      <c r="A837" s="78"/>
      <c r="B837" s="260" t="s">
        <v>1072</v>
      </c>
      <c r="C837" s="259" t="str">
        <f>IF(fenixSetup!AH28="","",VLOOKUP(fenixSetup!AH28,DataSettings!EK$3:EU$16,3,FALSE))</f>
        <v/>
      </c>
      <c r="D837" s="260" t="s">
        <v>1068</v>
      </c>
      <c r="E837" s="91"/>
      <c r="F837" s="256" t="str">
        <f>IF(C836="","",B837&amp;C837&amp;D837)</f>
        <v/>
      </c>
      <c r="H837" s="84"/>
    </row>
    <row r="838" spans="1:8" s="1" customFormat="1">
      <c r="A838" s="78"/>
      <c r="B838" s="260" t="s">
        <v>4</v>
      </c>
      <c r="C838" s="259"/>
      <c r="D838" s="260"/>
      <c r="E838" s="91"/>
      <c r="F838" s="256" t="str">
        <f>IF(C836="","",B838&amp;C838&amp;D838)</f>
        <v/>
      </c>
      <c r="H838" s="84"/>
    </row>
    <row r="839" spans="1:8" s="1" customFormat="1">
      <c r="A839" s="78"/>
      <c r="B839" s="260" t="s">
        <v>1059</v>
      </c>
      <c r="C839" s="259" t="str">
        <f>IF(fenixSetup!AH28="","",IF(fenixSetup!AI28="",DataSettings!EN$17,IF(OR(C836=2,C836=1,C836=0),VLOOKUP(fenixSetup!AI28,DataSettings!EK$17:EU$112,4,FALSE),VLOOKUP(fenixSetup!AH28,DataSettings!EK$3:EU$16,4,FALSE))))</f>
        <v/>
      </c>
      <c r="D839" s="260" t="s">
        <v>1063</v>
      </c>
      <c r="E839" s="91"/>
      <c r="F839" s="256" t="str">
        <f>IF(C836="","",B839&amp;C839&amp;D839)</f>
        <v/>
      </c>
      <c r="H839" s="84"/>
    </row>
    <row r="840" spans="1:8" s="1" customFormat="1">
      <c r="A840" s="78"/>
      <c r="B840" s="260" t="s">
        <v>1060</v>
      </c>
      <c r="C840" s="259" t="str">
        <f>IF(fenixSetup!AH28="","",IF(fenixSetup!AI28="",DataSettings!EO$17,IF(OR(C836=2,C836=1,C836=0),VLOOKUP(fenixSetup!AI28,DataSettings!EK$17:EU$112,5,FALSE),VLOOKUP(fenixSetup!AH28,DataSettings!EK$3:EU$16,5,FALSE))))</f>
        <v/>
      </c>
      <c r="D840" s="260" t="s">
        <v>1064</v>
      </c>
      <c r="E840" s="91"/>
      <c r="F840" s="256" t="str">
        <f>IF(C836="","",B840&amp;C840&amp;D840)</f>
        <v/>
      </c>
      <c r="H840" s="84"/>
    </row>
    <row r="841" spans="1:8" s="1" customFormat="1">
      <c r="A841" s="78"/>
      <c r="B841" s="260" t="s">
        <v>5</v>
      </c>
      <c r="C841" s="259"/>
      <c r="D841" s="260"/>
      <c r="E841" s="91"/>
      <c r="F841" s="256" t="str">
        <f>IF(C836="","",B841&amp;C841&amp;D841)</f>
        <v/>
      </c>
      <c r="H841" s="84"/>
    </row>
    <row r="842" spans="1:8" s="1" customFormat="1">
      <c r="A842" s="78"/>
      <c r="B842" s="260" t="s">
        <v>6</v>
      </c>
      <c r="C842" s="259"/>
      <c r="D842" s="260"/>
      <c r="E842" s="91"/>
      <c r="F842" s="256" t="str">
        <f>IF(C836="","",B842&amp;C842&amp;D842)</f>
        <v/>
      </c>
      <c r="H842" s="84"/>
    </row>
    <row r="843" spans="1:8" s="1" customFormat="1">
      <c r="A843" s="78"/>
      <c r="B843" s="260" t="s">
        <v>1059</v>
      </c>
      <c r="C843" s="259" t="str">
        <f>IF(fenixSetup!AH28="","",IF(fenixSetup!AK28="",DataSettings!EN$17,IF(OR(C836=2,C836=1),VLOOKUP(fenixSetup!AK28,DataSettings!EK$17:EU$112,8,FALSE),VLOOKUP(fenixSetup!AH28,DataSettings!EK$3:EU$16,8,FALSE))))</f>
        <v/>
      </c>
      <c r="D843" s="260" t="s">
        <v>1063</v>
      </c>
      <c r="E843" s="91"/>
      <c r="F843" s="256" t="str">
        <f>IF(C836="","",B843&amp;C843&amp;D843)</f>
        <v/>
      </c>
      <c r="H843" s="84"/>
    </row>
    <row r="844" spans="1:8" s="1" customFormat="1">
      <c r="A844" s="78"/>
      <c r="B844" s="260" t="s">
        <v>1060</v>
      </c>
      <c r="C844" s="259" t="str">
        <f>IF(fenixSetup!AH28="","",IF(fenixSetup!AK28="",DataSettings!EO$17,IF(OR(C836=2,C836=1),VLOOKUP(fenixSetup!AK28,DataSettings!EK$17:EU$112,9,FALSE),VLOOKUP(fenixSetup!AH28,DataSettings!EK$3:EU$16,9,FALSE))))</f>
        <v/>
      </c>
      <c r="D844" s="260" t="s">
        <v>1064</v>
      </c>
      <c r="E844" s="91"/>
      <c r="F844" s="256" t="str">
        <f>IF(C836="","",B844&amp;C844&amp;D844)</f>
        <v/>
      </c>
      <c r="H844" s="84"/>
    </row>
    <row r="845" spans="1:8" s="1" customFormat="1">
      <c r="A845" s="78"/>
      <c r="B845" s="260" t="s">
        <v>7</v>
      </c>
      <c r="C845" s="259"/>
      <c r="D845" s="260"/>
      <c r="E845" s="91"/>
      <c r="F845" s="256" t="str">
        <f>IF(C836="","",B845&amp;C845&amp;D845)</f>
        <v/>
      </c>
      <c r="H845" s="84"/>
    </row>
    <row r="846" spans="1:8" s="1" customFormat="1">
      <c r="A846" s="78"/>
      <c r="B846" s="260" t="s">
        <v>8</v>
      </c>
      <c r="C846" s="259"/>
      <c r="D846" s="260"/>
      <c r="E846" s="91"/>
      <c r="F846" s="256" t="str">
        <f>IF(C836="","",B846&amp;C846&amp;D846)</f>
        <v/>
      </c>
      <c r="H846" s="84"/>
    </row>
    <row r="847" spans="1:8" s="1" customFormat="1">
      <c r="A847" s="78"/>
      <c r="B847" s="260" t="s">
        <v>1059</v>
      </c>
      <c r="C847" s="259" t="str">
        <f>IF(fenixSetup!AH28="","",IF(fenixSetup!AJ28="",DataSettings!EN$17,IF(C836=2,VLOOKUP(fenixSetup!AJ28,DataSettings!EK$17:EU$112,6,FALSE),VLOOKUP(fenixSetup!AH28,DataSettings!EK$3:EU$16,6,FALSE))))</f>
        <v/>
      </c>
      <c r="D847" s="260" t="s">
        <v>1063</v>
      </c>
      <c r="E847" s="91"/>
      <c r="F847" s="256" t="str">
        <f>IF(C836="","",B847&amp;C847&amp;D847)</f>
        <v/>
      </c>
      <c r="H847" s="84"/>
    </row>
    <row r="848" spans="1:8" s="1" customFormat="1">
      <c r="A848" s="78"/>
      <c r="B848" s="260" t="s">
        <v>1060</v>
      </c>
      <c r="C848" s="259" t="str">
        <f>IF(fenixSetup!AH28="","",IF(fenixSetup!AJ28="",DataSettings!EO$17,IF(C836=2,VLOOKUP(fenixSetup!AJ28,DataSettings!EK$17:EU$112,7,FALSE),VLOOKUP(fenixSetup!AH28,DataSettings!EK$3:EU$16,7,FALSE))))</f>
        <v/>
      </c>
      <c r="D848" s="260" t="s">
        <v>1064</v>
      </c>
      <c r="E848" s="91"/>
      <c r="F848" s="256" t="str">
        <f>IF(C836="","",B848&amp;C848&amp;D848)</f>
        <v/>
      </c>
      <c r="H848" s="84"/>
    </row>
    <row r="849" spans="1:8" s="1" customFormat="1">
      <c r="A849" s="78"/>
      <c r="B849" s="260" t="s">
        <v>9</v>
      </c>
      <c r="C849" s="259"/>
      <c r="D849" s="260"/>
      <c r="E849" s="91"/>
      <c r="F849" s="256" t="str">
        <f>IF(C836="","",B849&amp;C849&amp;D849)</f>
        <v/>
      </c>
      <c r="H849" s="84"/>
    </row>
    <row r="850" spans="1:8" s="1" customFormat="1">
      <c r="A850" s="78"/>
      <c r="B850" s="260" t="s">
        <v>1062</v>
      </c>
      <c r="C850" s="259" t="str">
        <f>IF(fenixSetup!AH28="","",VLOOKUP(fenixSetup!AH28,DataSettings!EK$3:EU$16,10,FALSE))</f>
        <v/>
      </c>
      <c r="D850" s="260" t="s">
        <v>1065</v>
      </c>
      <c r="E850" s="91"/>
      <c r="F850" s="256" t="str">
        <f>IF(C836="","",B850&amp;C850&amp;D850)</f>
        <v/>
      </c>
      <c r="H850" s="84"/>
    </row>
    <row r="851" spans="1:8" s="1" customFormat="1">
      <c r="A851" s="78"/>
      <c r="B851" s="260" t="s">
        <v>1061</v>
      </c>
      <c r="C851" s="259" t="str">
        <f>IF(fenixSetup!AH28="","",VLOOKUP(fenixSetup!AH28,DataSettings!EK$3:EU$16,11,FALSE))</f>
        <v/>
      </c>
      <c r="D851" s="260" t="s">
        <v>1066</v>
      </c>
      <c r="E851" s="91"/>
      <c r="F851" s="256" t="str">
        <f>IF(C836="","",B851&amp;C851&amp;D851)</f>
        <v/>
      </c>
      <c r="H851" s="84"/>
    </row>
    <row r="852" spans="1:8" s="1" customFormat="1">
      <c r="A852" s="78"/>
      <c r="B852" s="260" t="s">
        <v>61</v>
      </c>
      <c r="C852" s="259"/>
      <c r="D852" s="260"/>
      <c r="E852" s="91"/>
      <c r="F852" s="256" t="str">
        <f>IF(C836="","",B852&amp;C852&amp;D852)</f>
        <v/>
      </c>
      <c r="H852" s="84"/>
    </row>
    <row r="853" spans="1:8" s="1" customFormat="1">
      <c r="A853" s="78" t="s">
        <v>1102</v>
      </c>
      <c r="B853" s="260" t="s">
        <v>60</v>
      </c>
      <c r="C853" s="259"/>
      <c r="D853" s="260"/>
      <c r="E853" s="91"/>
      <c r="F853" s="256" t="str">
        <f>IF(C854="","",B853&amp;C853&amp;D853)</f>
        <v/>
      </c>
      <c r="H853" s="84"/>
    </row>
    <row r="854" spans="1:8">
      <c r="A854" s="80"/>
      <c r="B854" s="260" t="s">
        <v>1058</v>
      </c>
      <c r="C854" s="259" t="str">
        <f>IF(fenixSetup!AH29="","",VLOOKUP(fenixSetup!AH29,DataSettings!EK$3:EU$16,2,FALSE))</f>
        <v/>
      </c>
      <c r="D854" s="260" t="s">
        <v>1067</v>
      </c>
      <c r="F854" s="256" t="str">
        <f>IF(C854="","",B854&amp;C854&amp;D854)</f>
        <v/>
      </c>
    </row>
    <row r="855" spans="1:8">
      <c r="B855" s="260" t="s">
        <v>1072</v>
      </c>
      <c r="C855" s="259" t="str">
        <f>IF(fenixSetup!AH29="","",VLOOKUP(fenixSetup!AH29,DataSettings!EK$3:EU$16,3,FALSE))</f>
        <v/>
      </c>
      <c r="D855" s="260" t="s">
        <v>1068</v>
      </c>
      <c r="F855" s="256" t="str">
        <f>IF(C854="","",B855&amp;C855&amp;D855)</f>
        <v/>
      </c>
    </row>
    <row r="856" spans="1:8">
      <c r="B856" s="260" t="s">
        <v>4</v>
      </c>
      <c r="C856" s="259"/>
      <c r="D856" s="260"/>
      <c r="F856" s="256" t="str">
        <f>IF(C854="","",B856&amp;C856&amp;D856)</f>
        <v/>
      </c>
    </row>
    <row r="857" spans="1:8">
      <c r="B857" s="260" t="s">
        <v>1059</v>
      </c>
      <c r="C857" s="259" t="str">
        <f>IF(fenixSetup!AH29="","",IF(fenixSetup!AI29="",DataSettings!EN$17,IF(OR(C854=2,C854=1,C854=0),VLOOKUP(fenixSetup!AI29,DataSettings!EK$17:EU$112,4,FALSE),VLOOKUP(fenixSetup!AH29,DataSettings!EK$3:EU$16,4,FALSE))))</f>
        <v/>
      </c>
      <c r="D857" s="260" t="s">
        <v>1063</v>
      </c>
      <c r="F857" s="256" t="str">
        <f>IF(C854="","",B857&amp;C857&amp;D857)</f>
        <v/>
      </c>
    </row>
    <row r="858" spans="1:8">
      <c r="B858" s="260" t="s">
        <v>1060</v>
      </c>
      <c r="C858" s="259" t="str">
        <f>IF(fenixSetup!AH29="","",IF(fenixSetup!AI29="",DataSettings!EO$17,IF(OR(C854=2,C854=1,C854=0),VLOOKUP(fenixSetup!AI29,DataSettings!EK$17:EU$112,5,FALSE),VLOOKUP(fenixSetup!AH29,DataSettings!EK$3:EU$16,5,FALSE))))</f>
        <v/>
      </c>
      <c r="D858" s="260" t="s">
        <v>1064</v>
      </c>
      <c r="F858" s="256" t="str">
        <f>IF(C854="","",B858&amp;C858&amp;D858)</f>
        <v/>
      </c>
    </row>
    <row r="859" spans="1:8">
      <c r="B859" s="260" t="s">
        <v>5</v>
      </c>
      <c r="C859" s="259"/>
      <c r="D859" s="260"/>
      <c r="F859" s="256" t="str">
        <f>IF(C854="","",B859&amp;C859&amp;D859)</f>
        <v/>
      </c>
    </row>
    <row r="860" spans="1:8">
      <c r="B860" s="260" t="s">
        <v>6</v>
      </c>
      <c r="C860" s="259"/>
      <c r="D860" s="260"/>
      <c r="F860" s="256" t="str">
        <f>IF(C854="","",B860&amp;C860&amp;D860)</f>
        <v/>
      </c>
    </row>
    <row r="861" spans="1:8">
      <c r="B861" s="260" t="s">
        <v>1059</v>
      </c>
      <c r="C861" s="259" t="str">
        <f>IF(fenixSetup!AH29="","",IF(fenixSetup!AK29="",DataSettings!EN$17,IF(OR(C854=2,C854=1),VLOOKUP(fenixSetup!AK29,DataSettings!EK$17:EU$112,8,FALSE),VLOOKUP(fenixSetup!AH29,DataSettings!EK$3:EU$16,8,FALSE))))</f>
        <v/>
      </c>
      <c r="D861" s="260" t="s">
        <v>1063</v>
      </c>
      <c r="F861" s="256" t="str">
        <f>IF(C854="","",B861&amp;C861&amp;D861)</f>
        <v/>
      </c>
    </row>
    <row r="862" spans="1:8">
      <c r="B862" s="260" t="s">
        <v>1060</v>
      </c>
      <c r="C862" s="259" t="str">
        <f>IF(fenixSetup!AH29="","",IF(fenixSetup!AK29="",DataSettings!EO$17,IF(OR(C854=2,C854=1),VLOOKUP(fenixSetup!AK29,DataSettings!EK$17:EU$112,9,FALSE),VLOOKUP(fenixSetup!AH29,DataSettings!EK$3:EU$16,9,FALSE))))</f>
        <v/>
      </c>
      <c r="D862" s="260" t="s">
        <v>1064</v>
      </c>
      <c r="F862" s="256" t="str">
        <f>IF(C854="","",B862&amp;C862&amp;D862)</f>
        <v/>
      </c>
    </row>
    <row r="863" spans="1:8">
      <c r="B863" s="260" t="s">
        <v>7</v>
      </c>
      <c r="C863" s="259"/>
      <c r="D863" s="260"/>
      <c r="F863" s="256" t="str">
        <f>IF(C854="","",B863&amp;C863&amp;D863)</f>
        <v/>
      </c>
    </row>
    <row r="864" spans="1:8">
      <c r="B864" s="260" t="s">
        <v>8</v>
      </c>
      <c r="C864" s="259"/>
      <c r="D864" s="260"/>
      <c r="F864" s="256" t="str">
        <f>IF(C854="","",B864&amp;C864&amp;D864)</f>
        <v/>
      </c>
    </row>
    <row r="865" spans="1:6" customFormat="1">
      <c r="A865" s="79"/>
      <c r="B865" s="260" t="s">
        <v>1059</v>
      </c>
      <c r="C865" s="259" t="str">
        <f>IF(fenixSetup!AH29="","",IF(fenixSetup!AJ29="",DataSettings!EN$17,IF(C854=2,VLOOKUP(fenixSetup!AJ29,DataSettings!EK$17:EU$112,6,FALSE),VLOOKUP(fenixSetup!AH29,DataSettings!EK$3:EU$16,6,FALSE))))</f>
        <v/>
      </c>
      <c r="D865" s="260" t="s">
        <v>1063</v>
      </c>
      <c r="E865" s="91"/>
      <c r="F865" s="256" t="str">
        <f>IF(C854="","",B865&amp;C865&amp;D865)</f>
        <v/>
      </c>
    </row>
    <row r="866" spans="1:6" customFormat="1">
      <c r="A866" s="79"/>
      <c r="B866" s="260" t="s">
        <v>1060</v>
      </c>
      <c r="C866" s="259" t="str">
        <f>IF(fenixSetup!AH29="","",IF(fenixSetup!AJ29="",DataSettings!EO$17,IF(C854=2,VLOOKUP(fenixSetup!AJ29,DataSettings!EK$17:EU$112,7,FALSE),VLOOKUP(fenixSetup!AH29,DataSettings!EK$3:EU$16,7,FALSE))))</f>
        <v/>
      </c>
      <c r="D866" s="260" t="s">
        <v>1064</v>
      </c>
      <c r="E866" s="91"/>
      <c r="F866" s="256" t="str">
        <f>IF(C854="","",B866&amp;C866&amp;D866)</f>
        <v/>
      </c>
    </row>
    <row r="867" spans="1:6" customFormat="1">
      <c r="A867" s="79"/>
      <c r="B867" s="260" t="s">
        <v>9</v>
      </c>
      <c r="C867" s="259"/>
      <c r="D867" s="260"/>
      <c r="E867" s="91"/>
      <c r="F867" s="256" t="str">
        <f>IF(C854="","",B867&amp;C867&amp;D867)</f>
        <v/>
      </c>
    </row>
    <row r="868" spans="1:6" customFormat="1">
      <c r="A868" s="79"/>
      <c r="B868" s="260" t="s">
        <v>1062</v>
      </c>
      <c r="C868" s="259" t="str">
        <f>IF(fenixSetup!AH29="","",VLOOKUP(fenixSetup!AH29,DataSettings!EK$3:EU$16,10,FALSE))</f>
        <v/>
      </c>
      <c r="D868" s="260" t="s">
        <v>1065</v>
      </c>
      <c r="E868" s="91"/>
      <c r="F868" s="256" t="str">
        <f>IF(C854="","",B868&amp;C868&amp;D868)</f>
        <v/>
      </c>
    </row>
    <row r="869" spans="1:6" customFormat="1">
      <c r="A869" s="79"/>
      <c r="B869" s="260" t="s">
        <v>1061</v>
      </c>
      <c r="C869" s="259" t="str">
        <f>IF(fenixSetup!AH29="","",VLOOKUP(fenixSetup!AH29,DataSettings!EK$3:EU$16,11,FALSE))</f>
        <v/>
      </c>
      <c r="D869" s="260" t="s">
        <v>1066</v>
      </c>
      <c r="E869" s="91"/>
      <c r="F869" s="256" t="str">
        <f>IF(C854="","",B869&amp;C869&amp;D869)</f>
        <v/>
      </c>
    </row>
    <row r="870" spans="1:6" customFormat="1">
      <c r="A870" s="79"/>
      <c r="B870" s="260" t="s">
        <v>61</v>
      </c>
      <c r="C870" s="259"/>
      <c r="D870" s="260"/>
      <c r="E870" s="91"/>
      <c r="F870" s="256" t="str">
        <f>IF(C854="","",B870&amp;C870&amp;D870)</f>
        <v/>
      </c>
    </row>
    <row r="871" spans="1:6" customFormat="1">
      <c r="A871" s="78" t="s">
        <v>1101</v>
      </c>
      <c r="B871" s="260" t="s">
        <v>60</v>
      </c>
      <c r="C871" s="259"/>
      <c r="D871" s="260"/>
      <c r="E871" s="91"/>
      <c r="F871" s="256" t="str">
        <f>IF(C872="","",B871&amp;C871&amp;D871)</f>
        <v/>
      </c>
    </row>
    <row r="872" spans="1:6" customFormat="1">
      <c r="A872" s="80"/>
      <c r="B872" s="260" t="s">
        <v>1058</v>
      </c>
      <c r="C872" s="259" t="str">
        <f>IF(fenixSetup!AH30="","",VLOOKUP(fenixSetup!AH30,DataSettings!EK$3:EU$16,2,FALSE))</f>
        <v/>
      </c>
      <c r="D872" s="260" t="s">
        <v>1067</v>
      </c>
      <c r="E872" s="91"/>
      <c r="F872" s="256" t="str">
        <f>IF(C872="","",B872&amp;C872&amp;D872)</f>
        <v/>
      </c>
    </row>
    <row r="873" spans="1:6" customFormat="1">
      <c r="A873" s="79"/>
      <c r="B873" s="260" t="s">
        <v>1072</v>
      </c>
      <c r="C873" s="259" t="str">
        <f>IF(fenixSetup!AH30="","",VLOOKUP(fenixSetup!AH30,DataSettings!EK$3:EU$16,3,FALSE))</f>
        <v/>
      </c>
      <c r="D873" s="260" t="s">
        <v>1068</v>
      </c>
      <c r="E873" s="91"/>
      <c r="F873" s="256" t="str">
        <f>IF(C872="","",B873&amp;C873&amp;D873)</f>
        <v/>
      </c>
    </row>
    <row r="874" spans="1:6" customFormat="1">
      <c r="A874" s="79"/>
      <c r="B874" s="260" t="s">
        <v>4</v>
      </c>
      <c r="C874" s="259"/>
      <c r="D874" s="260"/>
      <c r="E874" s="91"/>
      <c r="F874" s="256" t="str">
        <f>IF(C872="","",B874&amp;C874&amp;D874)</f>
        <v/>
      </c>
    </row>
    <row r="875" spans="1:6" customFormat="1">
      <c r="A875" s="79"/>
      <c r="B875" s="260" t="s">
        <v>1059</v>
      </c>
      <c r="C875" s="259" t="str">
        <f>IF(fenixSetup!AH30="","",IF(fenixSetup!AI30="",DataSettings!EN$17,IF(OR(C872=2,C872=1,C872=0),VLOOKUP(fenixSetup!AI30,DataSettings!EK$17:EU$112,4,FALSE),VLOOKUP(fenixSetup!AH30,DataSettings!EK$3:EU$16,4,FALSE))))</f>
        <v/>
      </c>
      <c r="D875" s="260" t="s">
        <v>1063</v>
      </c>
      <c r="E875" s="91"/>
      <c r="F875" s="256" t="str">
        <f>IF(C872="","",B875&amp;C875&amp;D875)</f>
        <v/>
      </c>
    </row>
    <row r="876" spans="1:6" customFormat="1">
      <c r="A876" s="79"/>
      <c r="B876" s="260" t="s">
        <v>1060</v>
      </c>
      <c r="C876" s="259" t="str">
        <f>IF(fenixSetup!AH30="","",IF(fenixSetup!AI30="",DataSettings!EO$17,IF(OR(C872=2,C872=1,C872=0),VLOOKUP(fenixSetup!AI30,DataSettings!EK$17:EU$112,5,FALSE),VLOOKUP(fenixSetup!AH30,DataSettings!EK$3:EU$16,5,FALSE))))</f>
        <v/>
      </c>
      <c r="D876" s="260" t="s">
        <v>1064</v>
      </c>
      <c r="E876" s="91"/>
      <c r="F876" s="256" t="str">
        <f>IF(C872="","",B876&amp;C876&amp;D876)</f>
        <v/>
      </c>
    </row>
    <row r="877" spans="1:6" customFormat="1">
      <c r="A877" s="79"/>
      <c r="B877" s="260" t="s">
        <v>5</v>
      </c>
      <c r="C877" s="259"/>
      <c r="D877" s="260"/>
      <c r="E877" s="91"/>
      <c r="F877" s="256" t="str">
        <f>IF(C872="","",B877&amp;C877&amp;D877)</f>
        <v/>
      </c>
    </row>
    <row r="878" spans="1:6" customFormat="1">
      <c r="A878" s="79"/>
      <c r="B878" s="260" t="s">
        <v>6</v>
      </c>
      <c r="C878" s="259"/>
      <c r="D878" s="260"/>
      <c r="E878" s="91"/>
      <c r="F878" s="256" t="str">
        <f>IF(C872="","",B878&amp;C878&amp;D878)</f>
        <v/>
      </c>
    </row>
    <row r="879" spans="1:6" customFormat="1">
      <c r="A879" s="79"/>
      <c r="B879" s="260" t="s">
        <v>1059</v>
      </c>
      <c r="C879" s="259" t="str">
        <f>IF(fenixSetup!AH30="","",IF(fenixSetup!AK30="",DataSettings!EN$17,IF(OR(C872=2,C872=1),VLOOKUP(fenixSetup!AK30,DataSettings!EK$17:EU$112,8,FALSE),VLOOKUP(fenixSetup!AH30,DataSettings!EK$3:EU$16,8,FALSE))))</f>
        <v/>
      </c>
      <c r="D879" s="260" t="s">
        <v>1063</v>
      </c>
      <c r="E879" s="91"/>
      <c r="F879" s="256" t="str">
        <f>IF(C872="","",B879&amp;C879&amp;D879)</f>
        <v/>
      </c>
    </row>
    <row r="880" spans="1:6" customFormat="1">
      <c r="A880" s="79"/>
      <c r="B880" s="260" t="s">
        <v>1060</v>
      </c>
      <c r="C880" s="259" t="str">
        <f>IF(fenixSetup!AH30="","",IF(fenixSetup!AK30="",DataSettings!EO$17,IF(OR(C872=2,C872=1),VLOOKUP(fenixSetup!AK30,DataSettings!EK$17:EU$112,9,FALSE),VLOOKUP(fenixSetup!AH30,DataSettings!EK$3:EU$16,9,FALSE))))</f>
        <v/>
      </c>
      <c r="D880" s="260" t="s">
        <v>1064</v>
      </c>
      <c r="E880" s="91"/>
      <c r="F880" s="256" t="str">
        <f>IF(C872="","",B880&amp;C880&amp;D880)</f>
        <v/>
      </c>
    </row>
    <row r="881" spans="1:8">
      <c r="B881" s="260" t="s">
        <v>7</v>
      </c>
      <c r="C881" s="259"/>
      <c r="D881" s="260"/>
      <c r="F881" s="256" t="str">
        <f>IF(C872="","",B881&amp;C881&amp;D881)</f>
        <v/>
      </c>
    </row>
    <row r="882" spans="1:8">
      <c r="B882" s="260" t="s">
        <v>8</v>
      </c>
      <c r="C882" s="259"/>
      <c r="D882" s="260"/>
      <c r="F882" s="256" t="str">
        <f>IF(C872="","",B882&amp;C882&amp;D882)</f>
        <v/>
      </c>
    </row>
    <row r="883" spans="1:8">
      <c r="B883" s="260" t="s">
        <v>1059</v>
      </c>
      <c r="C883" s="259" t="str">
        <f>IF(fenixSetup!AH30="","",IF(fenixSetup!AJ30="",DataSettings!EN$17,IF(C872=2,VLOOKUP(fenixSetup!AJ30,DataSettings!EK$17:EU$112,6,FALSE),VLOOKUP(fenixSetup!AH30,DataSettings!EK$3:EU$16,6,FALSE))))</f>
        <v/>
      </c>
      <c r="D883" s="260" t="s">
        <v>1063</v>
      </c>
      <c r="F883" s="256" t="str">
        <f>IF(C872="","",B883&amp;C883&amp;D883)</f>
        <v/>
      </c>
    </row>
    <row r="884" spans="1:8">
      <c r="B884" s="260" t="s">
        <v>1060</v>
      </c>
      <c r="C884" s="259" t="str">
        <f>IF(fenixSetup!AH30="","",IF(fenixSetup!AJ30="",DataSettings!EO$17,IF(C872=2,VLOOKUP(fenixSetup!AJ30,DataSettings!EK$17:EU$112,7,FALSE),VLOOKUP(fenixSetup!AH30,DataSettings!EK$3:EU$16,7,FALSE))))</f>
        <v/>
      </c>
      <c r="D884" s="260" t="s">
        <v>1064</v>
      </c>
      <c r="F884" s="256" t="str">
        <f>IF(C872="","",B884&amp;C884&amp;D884)</f>
        <v/>
      </c>
    </row>
    <row r="885" spans="1:8">
      <c r="B885" s="260" t="s">
        <v>9</v>
      </c>
      <c r="C885" s="259"/>
      <c r="D885" s="260"/>
      <c r="F885" s="256" t="str">
        <f>IF(C872="","",B885&amp;C885&amp;D885)</f>
        <v/>
      </c>
    </row>
    <row r="886" spans="1:8">
      <c r="B886" s="260" t="s">
        <v>1062</v>
      </c>
      <c r="C886" s="259" t="str">
        <f>IF(fenixSetup!AH30="","",VLOOKUP(fenixSetup!AH30,DataSettings!EK$3:EU$16,10,FALSE))</f>
        <v/>
      </c>
      <c r="D886" s="260" t="s">
        <v>1065</v>
      </c>
      <c r="F886" s="256" t="str">
        <f>IF(C872="","",B886&amp;C886&amp;D886)</f>
        <v/>
      </c>
    </row>
    <row r="887" spans="1:8">
      <c r="B887" s="260" t="s">
        <v>1061</v>
      </c>
      <c r="C887" s="259" t="str">
        <f>IF(fenixSetup!AH30="","",VLOOKUP(fenixSetup!AH30,DataSettings!EK$3:EU$16,11,FALSE))</f>
        <v/>
      </c>
      <c r="D887" s="260" t="s">
        <v>1066</v>
      </c>
      <c r="F887" s="256" t="str">
        <f>IF(C872="","",B887&amp;C887&amp;D887)</f>
        <v/>
      </c>
    </row>
    <row r="888" spans="1:8">
      <c r="B888" s="260" t="s">
        <v>61</v>
      </c>
      <c r="C888" s="259"/>
      <c r="D888" s="260"/>
      <c r="F888" s="256" t="str">
        <f>IF(C872="","",B888&amp;C888&amp;D888)</f>
        <v/>
      </c>
    </row>
    <row r="889" spans="1:8" s="1" customFormat="1">
      <c r="A889" s="78" t="s">
        <v>90</v>
      </c>
      <c r="B889" s="180" t="s">
        <v>784</v>
      </c>
      <c r="C889" s="212">
        <f>IF(OR(fenixSetup!A3=1,fenixSetup!B4=0),"",fenixSetup!B4)</f>
        <v>36</v>
      </c>
      <c r="D889" s="180" t="s">
        <v>812</v>
      </c>
      <c r="E889" s="91"/>
      <c r="F889" t="str">
        <f t="shared" ref="F889:F920" si="36">IF(C889="","",B889&amp;C889&amp;D889)</f>
        <v>&lt;FitProfileAge&gt;36&lt;/FitProfileAge&gt;</v>
      </c>
      <c r="H889" s="84"/>
    </row>
    <row r="890" spans="1:8">
      <c r="A890" s="79" t="s">
        <v>78</v>
      </c>
      <c r="B890" s="180" t="s">
        <v>785</v>
      </c>
      <c r="C890" s="240">
        <f>IF(fenixSetup!B5=0,"",fenixSetup!B5/VLOOKUP(fenixSetup!C5,DataSettings!HD5:HE7,2,FALSE))</f>
        <v>172.72034544069089</v>
      </c>
      <c r="D890" s="180" t="s">
        <v>813</v>
      </c>
      <c r="F890" t="str">
        <f t="shared" si="36"/>
        <v>&lt;FitProfileHeight&gt;172.720345440691&lt;/FitProfileHeight&gt;</v>
      </c>
    </row>
    <row r="891" spans="1:8">
      <c r="A891" s="79" t="s">
        <v>91</v>
      </c>
      <c r="B891" s="180" t="s">
        <v>786</v>
      </c>
      <c r="C891" s="240">
        <f>IF(fenixSetup!B6=0,"",fenixSetup!B6/VLOOKUP(fenixSetup!C6,DataSettings!HD10:HE11,2,FALSE))</f>
        <v>816.47464392633583</v>
      </c>
      <c r="D891" s="180" t="s">
        <v>814</v>
      </c>
      <c r="F891" t="str">
        <f t="shared" si="36"/>
        <v>&lt;FitProfileWeight&gt;816.474643926336&lt;/FitProfileWeight&gt;</v>
      </c>
    </row>
    <row r="892" spans="1:8">
      <c r="A892" s="79" t="s">
        <v>77</v>
      </c>
      <c r="B892" s="180" t="s">
        <v>787</v>
      </c>
      <c r="C892" s="166">
        <f>IF(fenixSetup!B7="","",VLOOKUP(fenixSetup!B7,DataSettings!FA4:FB5,2,FALSE))</f>
        <v>1</v>
      </c>
      <c r="D892" s="180" t="s">
        <v>815</v>
      </c>
      <c r="F892" t="str">
        <f t="shared" si="36"/>
        <v>&lt;FitProfileGender&gt;1&lt;/FitProfileGender&gt;</v>
      </c>
    </row>
    <row r="893" spans="1:8">
      <c r="A893" s="79" t="s">
        <v>79</v>
      </c>
      <c r="B893" s="180" t="s">
        <v>788</v>
      </c>
      <c r="C893" s="166">
        <f>IF(fenixSetup!B8="","",VLOOKUP(fenixSetup!B8,DataSettings!FC3:FD5,2,FALSE))</f>
        <v>0</v>
      </c>
      <c r="D893" s="180" t="s">
        <v>816</v>
      </c>
      <c r="F893" t="str">
        <f t="shared" si="36"/>
        <v>&lt;FitProfileLifeAthlete&gt;0&lt;/FitProfileLifeAthlete&gt;</v>
      </c>
    </row>
    <row r="894" spans="1:8">
      <c r="A894" s="79" t="s">
        <v>854</v>
      </c>
      <c r="B894" s="180" t="s">
        <v>789</v>
      </c>
      <c r="C894" s="211">
        <f>IF(OR(fenixSetup!A3=1,fenixSetup!B11=""),"",fenixSetup!B11)</f>
        <v>92</v>
      </c>
      <c r="D894" s="180" t="s">
        <v>817</v>
      </c>
      <c r="F894" t="str">
        <f t="shared" si="36"/>
        <v>&lt;FitProfileHRZone1&gt;92&lt;/FitProfileHRZone1&gt;</v>
      </c>
    </row>
    <row r="895" spans="1:8">
      <c r="A895" s="78" t="s">
        <v>855</v>
      </c>
      <c r="B895" s="180" t="s">
        <v>790</v>
      </c>
      <c r="C895" s="211">
        <f>IF(OR(fenixSetup!A3=1,fenixSetup!B12=""),"",fenixSetup!B12)</f>
        <v>110.39999999999999</v>
      </c>
      <c r="D895" s="180" t="s">
        <v>818</v>
      </c>
      <c r="F895" t="str">
        <f t="shared" si="36"/>
        <v>&lt;FitProfileHRZone2&gt;110.4&lt;/FitProfileHRZone2&gt;</v>
      </c>
    </row>
    <row r="896" spans="1:8">
      <c r="A896" s="78" t="s">
        <v>856</v>
      </c>
      <c r="B896" s="180" t="s">
        <v>791</v>
      </c>
      <c r="C896" s="211">
        <f>IF(OR(fenixSetup!A3=1,fenixSetup!B13=""),"",fenixSetup!B13)</f>
        <v>128.79999999999998</v>
      </c>
      <c r="D896" s="180" t="s">
        <v>819</v>
      </c>
      <c r="F896" t="str">
        <f t="shared" si="36"/>
        <v>&lt;FitProfileHRZone3&gt;128.8&lt;/FitProfileHRZone3&gt;</v>
      </c>
    </row>
    <row r="897" spans="1:8">
      <c r="A897" s="78" t="s">
        <v>857</v>
      </c>
      <c r="B897" s="180" t="s">
        <v>792</v>
      </c>
      <c r="C897" s="211">
        <f>IF(OR(fenixSetup!A3=1,fenixSetup!B14=""),"",fenixSetup!B14)</f>
        <v>147.20000000000002</v>
      </c>
      <c r="D897" s="180" t="s">
        <v>820</v>
      </c>
      <c r="F897" t="str">
        <f t="shared" si="36"/>
        <v>&lt;FitProfileHRZone4&gt;147.2&lt;/FitProfileHRZone4&gt;</v>
      </c>
      <c r="H897"/>
    </row>
    <row r="898" spans="1:8">
      <c r="A898" s="78" t="s">
        <v>858</v>
      </c>
      <c r="B898" s="180" t="s">
        <v>793</v>
      </c>
      <c r="C898" s="211">
        <f>IF(OR(fenixSetup!A3=1,fenixSetup!B15=""),"",fenixSetup!B15)</f>
        <v>165.6</v>
      </c>
      <c r="D898" s="180" t="s">
        <v>821</v>
      </c>
      <c r="F898" t="str">
        <f t="shared" si="36"/>
        <v>&lt;FitProfileHRZone5&gt;165.6&lt;/FitProfileHRZone5&gt;</v>
      </c>
      <c r="H898"/>
    </row>
    <row r="899" spans="1:8">
      <c r="A899" s="78" t="s">
        <v>859</v>
      </c>
      <c r="B899" s="180" t="s">
        <v>794</v>
      </c>
      <c r="C899" s="211">
        <f>IF(OR(fenixSetup!A3=1,fenixSetup!B16=""),"",fenixSetup!B16)</f>
        <v>184</v>
      </c>
      <c r="D899" s="180" t="s">
        <v>822</v>
      </c>
      <c r="F899" t="str">
        <f t="shared" si="36"/>
        <v>&lt;FitProfileMaxHR&gt;184&lt;/FitProfileMaxHR&gt;</v>
      </c>
      <c r="H899"/>
    </row>
    <row r="900" spans="1:8">
      <c r="A900" s="78" t="s">
        <v>852</v>
      </c>
      <c r="B900" s="180" t="s">
        <v>795</v>
      </c>
      <c r="C900" s="166">
        <f>IF(fenixSetup!P10="","",VLOOKUP(fenixSetup!P10,DataSettings!FK3:FL5,2,FALSE))</f>
        <v>0</v>
      </c>
      <c r="D900" s="180" t="s">
        <v>823</v>
      </c>
      <c r="F900" t="str">
        <f t="shared" si="36"/>
        <v>&lt;FitProfileAutoLap&gt;0&lt;/FitProfileAutoLap&gt;</v>
      </c>
      <c r="H900"/>
    </row>
    <row r="901" spans="1:8">
      <c r="A901" s="78" t="s">
        <v>851</v>
      </c>
      <c r="B901" s="180" t="s">
        <v>796</v>
      </c>
      <c r="C901" s="211">
        <f>IF(fenixSetup!P11="","",fenixSetup!P11*VLOOKUP(fenixSetup!R11,DataSettings!DO3:DQ7,3,FALSE))</f>
        <v>100</v>
      </c>
      <c r="D901" s="180" t="s">
        <v>824</v>
      </c>
      <c r="F901" t="str">
        <f t="shared" si="36"/>
        <v>&lt;FitProfileAutoLapDist&gt;100&lt;/FitProfileAutoLapDist&gt;</v>
      </c>
      <c r="H901"/>
    </row>
    <row r="902" spans="1:8">
      <c r="A902" s="78" t="s">
        <v>853</v>
      </c>
      <c r="B902" s="180" t="s">
        <v>797</v>
      </c>
      <c r="C902" s="166">
        <f>IF(fenixSetup!P14="","",VLOOKUP(fenixSetup!P14,DataSettings!FN3:FO5,2,FALSE))</f>
        <v>1</v>
      </c>
      <c r="D902" s="180" t="s">
        <v>825</v>
      </c>
      <c r="F902" t="str">
        <f t="shared" si="36"/>
        <v>&lt;FITActivity&gt;1&lt;/FITActivity&gt;</v>
      </c>
      <c r="H902"/>
    </row>
    <row r="903" spans="1:8">
      <c r="A903" s="78" t="s">
        <v>76</v>
      </c>
      <c r="B903" s="180" t="s">
        <v>798</v>
      </c>
      <c r="C903" s="166">
        <f>IF(fenixSetup!P17="","",VLOOKUP(fenixSetup!P17,DataSettings!FP3:FR5,2,FALSE))</f>
        <v>1</v>
      </c>
      <c r="D903" s="180" t="s">
        <v>826</v>
      </c>
      <c r="F903" t="str">
        <f t="shared" si="36"/>
        <v>&lt;FileOutputGPX&gt;1&lt;/FileOutputGPX&gt;</v>
      </c>
      <c r="H903"/>
    </row>
    <row r="904" spans="1:8">
      <c r="A904" s="78" t="s">
        <v>76</v>
      </c>
      <c r="B904" s="180" t="s">
        <v>799</v>
      </c>
      <c r="C904" s="166">
        <f>IF(fenixSetup!P17="","",VLOOKUP(fenixSetup!P17,DataSettings!FP3:FR5,3,FALSE))</f>
        <v>1</v>
      </c>
      <c r="D904" s="180" t="s">
        <v>827</v>
      </c>
      <c r="F904" t="str">
        <f t="shared" si="36"/>
        <v>&lt;FileOutputFIT&gt;1&lt;/FileOutputFIT&gt;</v>
      </c>
      <c r="H904"/>
    </row>
    <row r="905" spans="1:8">
      <c r="A905" s="78" t="s">
        <v>846</v>
      </c>
      <c r="B905" s="180" t="s">
        <v>800</v>
      </c>
      <c r="C905" s="166">
        <f>IF(fenixSetup!B32="","",VLOOKUP(fenixSetup!B32,DataSettings!FS3:FT6,2,FALSE))</f>
        <v>1</v>
      </c>
      <c r="D905" s="180" t="s">
        <v>828</v>
      </c>
      <c r="F905" t="str">
        <f t="shared" si="36"/>
        <v>&lt;CompassPrimaryLetters&gt;1&lt;/CompassPrimaryLetters&gt;</v>
      </c>
      <c r="H905"/>
    </row>
    <row r="906" spans="1:8">
      <c r="A906" s="78" t="s">
        <v>212</v>
      </c>
      <c r="B906" s="180" t="s">
        <v>801</v>
      </c>
      <c r="C906" s="166">
        <f>IF(fenixSetup!P4="","",VLOOKUP(fenixSetup!P4,DataSettings!FU3:FV7,2,FALSE))</f>
        <v>0</v>
      </c>
      <c r="D906" s="180" t="s">
        <v>829</v>
      </c>
      <c r="F906" t="str">
        <f t="shared" si="36"/>
        <v>&lt;TrainingIndoors&gt;0&lt;/TrainingIndoors&gt;</v>
      </c>
    </row>
    <row r="907" spans="1:8" s="255" customFormat="1">
      <c r="A907" s="78" t="s">
        <v>4457</v>
      </c>
      <c r="B907" s="260" t="s">
        <v>4459</v>
      </c>
      <c r="C907" s="259">
        <f>IF(fenixSetup!C23="","",VLOOKUP(fenixSetup!C23,DataSettings!FW3:FX5,2,FALSE))</f>
        <v>1</v>
      </c>
      <c r="D907" s="260" t="s">
        <v>4460</v>
      </c>
      <c r="E907" s="91"/>
      <c r="F907" s="255" t="str">
        <f t="shared" si="36"/>
        <v>&lt;FootPodSpeed&gt;1&lt;/FootPodSpeed&gt;</v>
      </c>
      <c r="H907" s="257"/>
    </row>
    <row r="908" spans="1:8">
      <c r="A908" s="79" t="s">
        <v>213</v>
      </c>
      <c r="B908" s="180" t="s">
        <v>802</v>
      </c>
      <c r="C908" s="166">
        <f>IF(fenixSetup!B23="","",VLOOKUP(fenixSetup!B23,DataSettings!FY3:FZ4,2,FALSE))</f>
        <v>0</v>
      </c>
      <c r="D908" s="180" t="s">
        <v>830</v>
      </c>
      <c r="F908" s="255" t="str">
        <f t="shared" si="36"/>
        <v>&lt;FootPod&gt;0&lt;/FootPod&gt;</v>
      </c>
      <c r="H908" s="257"/>
    </row>
    <row r="909" spans="1:8" s="255" customFormat="1">
      <c r="A909" s="257" t="s">
        <v>4458</v>
      </c>
      <c r="B909" s="260" t="s">
        <v>4461</v>
      </c>
      <c r="C909" s="259">
        <f>IF(fenixSetup!C20="","",VLOOKUP(fenixSetup!C20,DataSettings!GA3:GB5,2,FALSE))</f>
        <v>1</v>
      </c>
      <c r="D909" s="260" t="s">
        <v>4462</v>
      </c>
      <c r="E909" s="91"/>
      <c r="F909" s="255" t="str">
        <f t="shared" si="36"/>
        <v>&lt;SpdCadSpeed&gt;1&lt;/SpdCadSpeed&gt;</v>
      </c>
      <c r="H909" s="257"/>
    </row>
    <row r="910" spans="1:8">
      <c r="A910" s="188" t="s">
        <v>214</v>
      </c>
      <c r="B910" s="188" t="s">
        <v>803</v>
      </c>
      <c r="C910" s="189">
        <v>1</v>
      </c>
      <c r="D910" s="188" t="s">
        <v>831</v>
      </c>
      <c r="F910" s="255" t="str">
        <f t="shared" si="36"/>
        <v>&lt;UserWritten&gt;1&lt;/UserWritten&gt;</v>
      </c>
      <c r="H910" s="257"/>
    </row>
    <row r="911" spans="1:8">
      <c r="A911" s="188" t="s">
        <v>215</v>
      </c>
      <c r="B911" s="188" t="s">
        <v>804</v>
      </c>
      <c r="C911" s="189">
        <v>1</v>
      </c>
      <c r="D911" s="188" t="s">
        <v>832</v>
      </c>
      <c r="F911" t="str">
        <f t="shared" si="36"/>
        <v>&lt;AutoAddFitHistory&gt;1&lt;/AutoAddFitHistory&gt;</v>
      </c>
      <c r="H911" s="257"/>
    </row>
    <row r="912" spans="1:8">
      <c r="A912" s="79" t="s">
        <v>1044</v>
      </c>
      <c r="B912" s="180" t="s">
        <v>805</v>
      </c>
      <c r="C912" s="216">
        <f>fenixSetup!B24</f>
        <v>1000</v>
      </c>
      <c r="D912" s="180" t="s">
        <v>833</v>
      </c>
      <c r="F912" t="str">
        <f t="shared" si="36"/>
        <v>&lt;FoodPodCalFactor&gt;1000&lt;/FoodPodCalFactor&gt;</v>
      </c>
      <c r="H912" s="279"/>
    </row>
    <row r="913" spans="1:8" s="255" customFormat="1">
      <c r="A913" s="257"/>
      <c r="B913" s="260" t="s">
        <v>4464</v>
      </c>
      <c r="C913" s="280">
        <v>2100</v>
      </c>
      <c r="D913" s="260" t="s">
        <v>4463</v>
      </c>
      <c r="E913" s="91"/>
      <c r="F913" s="238" t="str">
        <f t="shared" si="36"/>
        <v>&lt;SpdCadWheelSize&gt;2100&lt;/SpdCadWheelSize&gt;</v>
      </c>
      <c r="H913" s="278"/>
    </row>
    <row r="914" spans="1:8" s="255" customFormat="1">
      <c r="A914" s="257"/>
      <c r="B914" s="260" t="s">
        <v>4466</v>
      </c>
      <c r="C914" s="280">
        <v>0</v>
      </c>
      <c r="D914" s="260" t="s">
        <v>4465</v>
      </c>
      <c r="E914" s="91"/>
      <c r="F914" s="238" t="str">
        <f t="shared" si="36"/>
        <v>&lt;SpdCadAutoCal&gt;0&lt;/SpdCadAutoCal&gt;</v>
      </c>
      <c r="H914" s="279"/>
    </row>
    <row r="915" spans="1:8">
      <c r="A915" s="78" t="s">
        <v>847</v>
      </c>
      <c r="B915" s="180" t="s">
        <v>806</v>
      </c>
      <c r="C915" s="166">
        <f>IF(fenixSetup!V32="","",VLOOKUP(fenixSetup!V32,DataSettings!GH3:GJ6,2,FALSE))</f>
        <v>1</v>
      </c>
      <c r="D915" s="180" t="s">
        <v>834</v>
      </c>
      <c r="F915" t="str">
        <f t="shared" si="36"/>
        <v>&lt;AutoPauseNtfcn&gt;1&lt;/AutoPauseNtfcn&gt;</v>
      </c>
    </row>
    <row r="916" spans="1:8">
      <c r="A916" s="78" t="s">
        <v>848</v>
      </c>
      <c r="B916" s="180" t="s">
        <v>807</v>
      </c>
      <c r="C916" s="166">
        <f>IF(fenixSetup!V33="","",VLOOKUP(fenixSetup!V33,DataSettings!GH3:GJ6,3,FALSE))</f>
        <v>1</v>
      </c>
      <c r="D916" s="180" t="s">
        <v>835</v>
      </c>
      <c r="F916" t="str">
        <f t="shared" si="36"/>
        <v>&lt;AutoLapNtfcn&gt;1&lt;/AutoLapNtfcn&gt;</v>
      </c>
    </row>
    <row r="917" spans="1:8">
      <c r="A917" s="78" t="s">
        <v>849</v>
      </c>
      <c r="B917" s="180" t="s">
        <v>808</v>
      </c>
      <c r="C917" s="166">
        <f>IF(fenixSetup!P15="","",VLOOKUP(fenixSetup!P15,DataSettings!GK3:GM4,2,FALSE))</f>
        <v>1</v>
      </c>
      <c r="D917" s="180" t="s">
        <v>836</v>
      </c>
      <c r="F917" t="str">
        <f t="shared" si="36"/>
        <v>&lt;ThreeDSpeed&gt;1&lt;/ThreeDSpeed&gt;</v>
      </c>
    </row>
    <row r="918" spans="1:8">
      <c r="A918" s="78" t="s">
        <v>850</v>
      </c>
      <c r="B918" s="180" t="s">
        <v>809</v>
      </c>
      <c r="C918" s="166">
        <f>IF(fenixSetup!P16="","",VLOOKUP(fenixSetup!P16,DataSettings!GK3:GM4,3,FALSE))</f>
        <v>1</v>
      </c>
      <c r="D918" s="180" t="s">
        <v>837</v>
      </c>
      <c r="F918" t="str">
        <f t="shared" si="36"/>
        <v>&lt;ThreeDDistance&gt;1&lt;/ThreeDDistance&gt;</v>
      </c>
    </row>
    <row r="919" spans="1:8">
      <c r="A919" s="78" t="s">
        <v>217</v>
      </c>
      <c r="B919" s="180" t="s">
        <v>810</v>
      </c>
      <c r="C919" s="166">
        <f>IF(fenixSetup!P10="","",VLOOKUP(fenixSetup!P10,DataSettings!GN3:GP5,2,FALSE))</f>
        <v>0</v>
      </c>
      <c r="D919" s="180" t="s">
        <v>838</v>
      </c>
      <c r="F919" t="str">
        <f t="shared" si="36"/>
        <v>&lt;SkiModeAutoLap&gt;0&lt;/SkiModeAutoLap&gt;</v>
      </c>
    </row>
    <row r="920" spans="1:8">
      <c r="A920" s="78" t="s">
        <v>218</v>
      </c>
      <c r="B920" s="180" t="s">
        <v>811</v>
      </c>
      <c r="C920" s="166">
        <f>IF(fenixSetup!P12="","",VLOOKUP(fenixSetup!P12,DataSettings!GN3:GP5,3,FALSE))</f>
        <v>0</v>
      </c>
      <c r="D920" s="180" t="s">
        <v>839</v>
      </c>
      <c r="F920" t="str">
        <f t="shared" si="36"/>
        <v>&lt;SkiModeAutoPause&gt;0&lt;/SkiModeAutoPause&gt;</v>
      </c>
    </row>
    <row r="921" spans="1:8">
      <c r="A921" s="78"/>
      <c r="B921" s="180"/>
      <c r="C921" s="166"/>
      <c r="D921" s="180"/>
      <c r="F921" t="s">
        <v>3987</v>
      </c>
    </row>
    <row r="922" spans="1:8">
      <c r="A922" s="78" t="s">
        <v>88</v>
      </c>
      <c r="B922" s="180" t="s">
        <v>13</v>
      </c>
      <c r="C922" s="166"/>
      <c r="D922" s="180"/>
      <c r="F922" t="str">
        <f>B922</f>
        <v>&lt;/Settings&gt;&lt;/Profile&gt;</v>
      </c>
    </row>
    <row r="924" spans="1:8">
      <c r="B924" s="80"/>
      <c r="H924" s="137"/>
    </row>
    <row r="925" spans="1:8" ht="15">
      <c r="H925" s="138"/>
    </row>
  </sheetData>
  <mergeCells count="2">
    <mergeCell ref="B1:D1"/>
    <mergeCell ref="H1:H2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HI120"/>
  <sheetViews>
    <sheetView workbookViewId="0">
      <pane ySplit="2" topLeftCell="A3" activePane="bottomLeft" state="frozen"/>
      <selection pane="bottomLeft" activeCell="GR2" sqref="GR2:HB12"/>
    </sheetView>
  </sheetViews>
  <sheetFormatPr baseColWidth="10" defaultColWidth="8.83203125" defaultRowHeight="14" x14ac:dyDescent="0"/>
  <cols>
    <col min="1" max="1" width="30.6640625" style="2" bestFit="1" customWidth="1"/>
    <col min="2" max="2" width="3.6640625" style="3" customWidth="1"/>
    <col min="3" max="3" width="10.6640625" style="13" hidden="1" customWidth="1"/>
    <col min="4" max="4" width="8.6640625" style="176" hidden="1" customWidth="1"/>
    <col min="5" max="5" width="8.6640625" style="17" hidden="1" customWidth="1"/>
    <col min="6" max="7" width="6" style="4" hidden="1" customWidth="1"/>
    <col min="8" max="8" width="10.6640625" style="6" hidden="1" customWidth="1"/>
    <col min="9" max="9" width="4" style="4" hidden="1" customWidth="1"/>
    <col min="10" max="10" width="14.1640625" style="6" hidden="1" customWidth="1"/>
    <col min="11" max="11" width="2" style="4" hidden="1" customWidth="1"/>
    <col min="12" max="12" width="12.33203125" style="6" hidden="1" customWidth="1"/>
    <col min="13" max="13" width="3" style="4" hidden="1" customWidth="1"/>
    <col min="14" max="14" width="9" style="6" hidden="1" customWidth="1"/>
    <col min="15" max="15" width="2" style="4" hidden="1" customWidth="1"/>
    <col min="16" max="16" width="3.83203125" style="6" hidden="1" customWidth="1"/>
    <col min="17" max="17" width="2" style="4" hidden="1" customWidth="1"/>
    <col min="18" max="18" width="7.6640625" style="6" hidden="1" customWidth="1"/>
    <col min="19" max="19" width="2" style="4" hidden="1" customWidth="1"/>
    <col min="20" max="20" width="5.33203125" style="18" hidden="1" customWidth="1"/>
    <col min="21" max="21" width="3" style="7" hidden="1" customWidth="1"/>
    <col min="22" max="22" width="6.6640625" style="7" hidden="1" customWidth="1"/>
    <col min="23" max="23" width="6.33203125" style="7" hidden="1" customWidth="1"/>
    <col min="24" max="24" width="6.83203125" style="7" hidden="1" customWidth="1"/>
    <col min="25" max="25" width="6.33203125" style="7" hidden="1" customWidth="1"/>
    <col min="26" max="26" width="6.83203125" style="7" hidden="1" customWidth="1"/>
    <col min="27" max="27" width="3" style="8" hidden="1" customWidth="1"/>
    <col min="28" max="28" width="7.5" style="6" hidden="1" customWidth="1"/>
    <col min="29" max="29" width="2" style="4" hidden="1" customWidth="1"/>
    <col min="30" max="30" width="8.83203125" style="6" hidden="1" customWidth="1"/>
    <col min="31" max="31" width="2" style="4" hidden="1" customWidth="1"/>
    <col min="32" max="32" width="11.33203125" style="6" hidden="1" customWidth="1"/>
    <col min="33" max="33" width="10.5" style="5" hidden="1" customWidth="1"/>
    <col min="34" max="34" width="12.5" style="17" hidden="1" customWidth="1"/>
    <col min="35" max="35" width="3.83203125" style="6" hidden="1" customWidth="1"/>
    <col min="36" max="36" width="2" style="4" hidden="1" customWidth="1"/>
    <col min="37" max="37" width="3.83203125" style="6" hidden="1" customWidth="1"/>
    <col min="38" max="38" width="2" style="5" hidden="1" customWidth="1"/>
    <col min="39" max="39" width="9.1640625" style="4" hidden="1" customWidth="1"/>
    <col min="40" max="40" width="2" style="5" hidden="1" customWidth="1"/>
    <col min="41" max="41" width="6.5" style="197" hidden="1" customWidth="1"/>
    <col min="42" max="42" width="11.6640625" style="23" hidden="1" customWidth="1"/>
    <col min="43" max="43" width="7.1640625" style="23" hidden="1" customWidth="1"/>
    <col min="44" max="44" width="10.5" style="22" hidden="1" customWidth="1"/>
    <col min="45" max="45" width="8" style="6" hidden="1" customWidth="1"/>
    <col min="46" max="46" width="2" style="4" hidden="1" customWidth="1"/>
    <col min="47" max="47" width="10.1640625" style="6" hidden="1" customWidth="1"/>
    <col min="48" max="48" width="2" style="5" hidden="1" customWidth="1"/>
    <col min="49" max="49" width="10.33203125" style="21" hidden="1" customWidth="1"/>
    <col min="50" max="50" width="25.83203125" style="198" hidden="1" customWidth="1"/>
    <col min="51" max="51" width="4" style="64" hidden="1" customWidth="1"/>
    <col min="52" max="52" width="8" style="6" hidden="1" customWidth="1"/>
    <col min="53" max="53" width="3" style="4" hidden="1" customWidth="1"/>
    <col min="54" max="54" width="7.33203125" style="6" hidden="1" customWidth="1"/>
    <col min="55" max="55" width="3" style="4" hidden="1" customWidth="1"/>
    <col min="56" max="56" width="11.5" style="6" hidden="1" customWidth="1"/>
    <col min="57" max="57" width="4" style="4" hidden="1" customWidth="1"/>
    <col min="58" max="58" width="8.33203125" style="6" hidden="1" customWidth="1"/>
    <col min="59" max="59" width="3" style="5" hidden="1" customWidth="1"/>
    <col min="60" max="60" width="10.6640625" style="4" hidden="1" customWidth="1"/>
    <col min="61" max="61" width="3" style="4" hidden="1" customWidth="1"/>
    <col min="62" max="62" width="12.5" style="6" hidden="1" customWidth="1"/>
    <col min="63" max="63" width="4" style="5" hidden="1" customWidth="1"/>
    <col min="64" max="64" width="11.5" style="4" hidden="1" customWidth="1"/>
    <col min="65" max="65" width="2" style="4" hidden="1" customWidth="1"/>
    <col min="66" max="66" width="12.33203125" style="6" hidden="1" customWidth="1"/>
    <col min="67" max="67" width="3" style="5" hidden="1" customWidth="1"/>
    <col min="68" max="68" width="9.1640625" style="4" hidden="1" customWidth="1"/>
    <col min="69" max="69" width="3" style="5" hidden="1" customWidth="1"/>
    <col min="70" max="70" width="18" style="4" hidden="1" customWidth="1"/>
    <col min="71" max="71" width="4.83203125" style="6" hidden="1" customWidth="1"/>
    <col min="72" max="73" width="8" style="176" hidden="1" customWidth="1"/>
    <col min="74" max="74" width="9.83203125" style="6" hidden="1" customWidth="1"/>
    <col min="75" max="75" width="2.1640625" style="5" hidden="1" customWidth="1"/>
    <col min="76" max="76" width="10" style="6" hidden="1" customWidth="1"/>
    <col min="77" max="77" width="3.1640625" style="5" hidden="1" customWidth="1"/>
    <col min="78" max="78" width="8.6640625" style="6" hidden="1" customWidth="1"/>
    <col min="79" max="79" width="2.1640625" style="5" hidden="1" customWidth="1"/>
    <col min="80" max="80" width="19.5" style="4" hidden="1" customWidth="1"/>
    <col min="81" max="81" width="8" style="176" hidden="1" customWidth="1"/>
    <col min="82" max="82" width="11.1640625" style="203" hidden="1" customWidth="1"/>
    <col min="83" max="84" width="15.5" style="27" hidden="1" customWidth="1"/>
    <col min="85" max="85" width="9.1640625" style="27" hidden="1" customWidth="1"/>
    <col min="86" max="86" width="10" style="27" hidden="1" customWidth="1"/>
    <col min="87" max="87" width="15.1640625" style="27" hidden="1" customWidth="1"/>
    <col min="88" max="88" width="12.6640625" style="27" hidden="1" customWidth="1"/>
    <col min="89" max="89" width="12.33203125" style="27" hidden="1" customWidth="1"/>
    <col min="90" max="90" width="10.1640625" style="27" hidden="1" customWidth="1"/>
    <col min="91" max="91" width="10.6640625" style="27" hidden="1" customWidth="1"/>
    <col min="92" max="95" width="8.83203125" style="27" hidden="1" customWidth="1"/>
    <col min="96" max="96" width="8.83203125" style="176" hidden="1" customWidth="1"/>
    <col min="97" max="97" width="14.83203125" style="18" hidden="1" customWidth="1"/>
    <col min="98" max="98" width="3.1640625" style="7" hidden="1" customWidth="1"/>
    <col min="99" max="99" width="13.6640625" style="198" hidden="1" customWidth="1"/>
    <col min="100" max="100" width="4.1640625" style="64" hidden="1" customWidth="1"/>
    <col min="101" max="101" width="14.6640625" style="8" hidden="1" customWidth="1"/>
    <col min="102" max="102" width="3.1640625" style="64" hidden="1" customWidth="1"/>
    <col min="103" max="103" width="6.83203125" style="21" hidden="1" customWidth="1"/>
    <col min="104" max="104" width="3.5" style="6" hidden="1" customWidth="1"/>
    <col min="105" max="105" width="6.83203125" style="202" hidden="1" customWidth="1"/>
    <col min="106" max="106" width="7.33203125" style="17" hidden="1" customWidth="1"/>
    <col min="107" max="107" width="6.83203125" style="203" hidden="1" customWidth="1"/>
    <col min="108" max="108" width="8.33203125" style="203" hidden="1" customWidth="1"/>
    <col min="109" max="109" width="10" style="4" hidden="1" customWidth="1"/>
    <col min="110" max="110" width="2" style="4" hidden="1" customWidth="1"/>
    <col min="111" max="111" width="10.33203125" style="6" hidden="1" customWidth="1"/>
    <col min="112" max="112" width="2" style="5" hidden="1" customWidth="1"/>
    <col min="113" max="113" width="4.33203125" style="6" hidden="1" customWidth="1"/>
    <col min="114" max="114" width="4.83203125" style="176" hidden="1" customWidth="1"/>
    <col min="115" max="115" width="3.6640625" style="176" hidden="1" customWidth="1"/>
    <col min="116" max="116" width="12" style="6" hidden="1" customWidth="1"/>
    <col min="117" max="117" width="2.1640625" style="5" hidden="1" customWidth="1"/>
    <col min="118" max="118" width="10.5" style="4" hidden="1" customWidth="1"/>
    <col min="119" max="119" width="11.1640625" style="6" hidden="1" customWidth="1"/>
    <col min="120" max="120" width="3.1640625" style="4" hidden="1" customWidth="1"/>
    <col min="121" max="121" width="12" style="5" hidden="1" customWidth="1"/>
    <col min="122" max="122" width="10.5" style="176" hidden="1" customWidth="1"/>
    <col min="123" max="123" width="5.1640625" style="6" hidden="1" customWidth="1"/>
    <col min="124" max="124" width="3.1640625" style="4" hidden="1" customWidth="1"/>
    <col min="125" max="126" width="10.5" style="5" hidden="1" customWidth="1"/>
    <col min="127" max="127" width="9.5" style="13" hidden="1" customWidth="1"/>
    <col min="128" max="128" width="8.5" style="13" hidden="1" customWidth="1"/>
    <col min="129" max="129" width="9.5" style="13" hidden="1" customWidth="1"/>
    <col min="130" max="130" width="8.5" style="6" hidden="1" customWidth="1"/>
    <col min="131" max="131" width="21.6640625" style="6" hidden="1" customWidth="1"/>
    <col min="132" max="132" width="2.1640625" style="5" hidden="1" customWidth="1"/>
    <col min="133" max="133" width="21" style="4" hidden="1" customWidth="1"/>
    <col min="134" max="134" width="3.1640625" style="4" hidden="1" customWidth="1"/>
    <col min="135" max="135" width="20.6640625" style="6" hidden="1" customWidth="1"/>
    <col min="136" max="136" width="2.1640625" style="5" hidden="1" customWidth="1"/>
    <col min="137" max="137" width="5.33203125" style="4" hidden="1" customWidth="1"/>
    <col min="138" max="138" width="2.1640625" style="4" hidden="1" customWidth="1"/>
    <col min="139" max="139" width="3.33203125" style="219" hidden="1" customWidth="1"/>
    <col min="140" max="140" width="3.33203125" style="39" hidden="1" customWidth="1"/>
    <col min="141" max="141" width="10.83203125" style="18" hidden="1" customWidth="1"/>
    <col min="142" max="142" width="5.33203125" style="225" hidden="1" customWidth="1"/>
    <col min="143" max="143" width="6.33203125" style="235" hidden="1" customWidth="1"/>
    <col min="144" max="144" width="6.83203125" style="225" hidden="1" customWidth="1"/>
    <col min="145" max="145" width="7.1640625" style="225" hidden="1" customWidth="1"/>
    <col min="146" max="146" width="7.83203125" style="176" hidden="1" customWidth="1"/>
    <col min="147" max="147" width="7.6640625" style="176" hidden="1" customWidth="1"/>
    <col min="148" max="149" width="7.5" style="176" hidden="1" customWidth="1"/>
    <col min="150" max="150" width="3.6640625" style="176" hidden="1" customWidth="1"/>
    <col min="151" max="151" width="10.83203125" style="203" hidden="1" customWidth="1"/>
    <col min="152" max="152" width="3.33203125" style="39" hidden="1" customWidth="1"/>
    <col min="153" max="153" width="3.33203125" style="40" hidden="1" customWidth="1"/>
    <col min="154" max="154" width="7.1640625" style="13" hidden="1" customWidth="1"/>
    <col min="155" max="155" width="6.83203125" style="13" hidden="1" customWidth="1"/>
    <col min="156" max="156" width="7.6640625" style="6" hidden="1" customWidth="1"/>
    <col min="157" max="157" width="7.5" style="6" hidden="1" customWidth="1"/>
    <col min="158" max="158" width="2" style="4" hidden="1" customWidth="1"/>
    <col min="159" max="159" width="5.5" style="6" hidden="1" customWidth="1"/>
    <col min="160" max="160" width="5.5" style="5" hidden="1" customWidth="1"/>
    <col min="161" max="161" width="9.5" style="5" hidden="1" customWidth="1"/>
    <col min="162" max="165" width="10.5" style="13" hidden="1" customWidth="1"/>
    <col min="166" max="166" width="10.5" style="6" hidden="1" customWidth="1"/>
    <col min="167" max="167" width="8.1640625" style="6" hidden="1" customWidth="1"/>
    <col min="168" max="168" width="2.1640625" style="4" hidden="1" customWidth="1"/>
    <col min="169" max="169" width="12.5" style="13" hidden="1" customWidth="1"/>
    <col min="170" max="170" width="7.33203125" style="4" hidden="1" customWidth="1"/>
    <col min="171" max="171" width="2.1640625" style="5" hidden="1" customWidth="1"/>
    <col min="172" max="172" width="9" style="4" hidden="1" customWidth="1"/>
    <col min="173" max="174" width="4.33203125" style="176" hidden="1" customWidth="1"/>
    <col min="175" max="175" width="10.83203125" style="6" hidden="1" customWidth="1"/>
    <col min="176" max="176" width="2.1640625" style="4" hidden="1" customWidth="1"/>
    <col min="177" max="177" width="8.1640625" style="6" hidden="1" customWidth="1"/>
    <col min="178" max="178" width="2.1640625" style="5" hidden="1" customWidth="1"/>
    <col min="179" max="179" width="9.1640625" style="4" hidden="1" customWidth="1"/>
    <col min="180" max="180" width="2.1640625" style="4" hidden="1" customWidth="1"/>
    <col min="181" max="181" width="3.5" style="6" hidden="1" customWidth="1"/>
    <col min="182" max="182" width="2.1640625" style="5" hidden="1" customWidth="1"/>
    <col min="183" max="183" width="9.1640625" style="4" hidden="1" customWidth="1"/>
    <col min="184" max="184" width="2.1640625" style="4" hidden="1" customWidth="1"/>
    <col min="185" max="185" width="7.83203125" style="21" hidden="1" customWidth="1"/>
    <col min="186" max="188" width="10" style="22" hidden="1" customWidth="1"/>
    <col min="189" max="189" width="9.5" style="22" hidden="1" customWidth="1"/>
    <col min="190" max="190" width="9.5" style="6" hidden="1" customWidth="1"/>
    <col min="191" max="192" width="9.83203125" style="176" hidden="1" customWidth="1"/>
    <col min="193" max="193" width="4.33203125" style="6" hidden="1" customWidth="1"/>
    <col min="194" max="194" width="5.83203125" style="176" hidden="1" customWidth="1"/>
    <col min="195" max="195" width="7.33203125" style="176" hidden="1" customWidth="1"/>
    <col min="196" max="196" width="9.83203125" style="6" hidden="1" customWidth="1"/>
    <col min="197" max="197" width="4.83203125" style="176" hidden="1" customWidth="1"/>
    <col min="198" max="198" width="5.83203125" style="203" hidden="1" customWidth="1"/>
    <col min="199" max="199" width="3.6640625" customWidth="1"/>
    <col min="211" max="211" width="8.83203125" hidden="1" customWidth="1"/>
    <col min="212" max="212" width="11.83203125" hidden="1" customWidth="1"/>
    <col min="213" max="214" width="8.83203125" hidden="1" customWidth="1"/>
    <col min="215" max="215" width="11.33203125" style="258" hidden="1" customWidth="1"/>
    <col min="216" max="216" width="0" hidden="1" customWidth="1"/>
    <col min="217" max="217" width="33.33203125" hidden="1" customWidth="1"/>
  </cols>
  <sheetData>
    <row r="1" spans="1:217" ht="15.75" customHeight="1" thickBot="1">
      <c r="C1" s="365" t="s">
        <v>951</v>
      </c>
      <c r="D1" s="366"/>
      <c r="E1" s="366"/>
      <c r="F1" s="366"/>
      <c r="G1" s="366"/>
      <c r="H1" s="345" t="s">
        <v>952</v>
      </c>
      <c r="I1" s="346"/>
      <c r="J1" s="346"/>
      <c r="K1" s="346"/>
      <c r="L1" s="342" t="s">
        <v>953</v>
      </c>
      <c r="M1" s="344"/>
      <c r="N1" s="345" t="s">
        <v>950</v>
      </c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5" t="s">
        <v>949</v>
      </c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39" t="s">
        <v>948</v>
      </c>
      <c r="AP1" s="340"/>
      <c r="AQ1" s="340"/>
      <c r="AR1" s="341"/>
      <c r="AS1" s="345" t="s">
        <v>947</v>
      </c>
      <c r="AT1" s="346"/>
      <c r="AU1" s="346"/>
      <c r="AV1" s="346"/>
      <c r="AW1" s="346"/>
      <c r="AX1" s="346"/>
      <c r="AY1" s="346"/>
      <c r="AZ1" s="345" t="s">
        <v>946</v>
      </c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7"/>
      <c r="BL1" s="346" t="s">
        <v>942</v>
      </c>
      <c r="BM1" s="346"/>
      <c r="BN1" s="346"/>
      <c r="BO1" s="346"/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5" t="s">
        <v>202</v>
      </c>
      <c r="CC1" s="346"/>
      <c r="CD1" s="346"/>
      <c r="CE1" s="346"/>
      <c r="CF1" s="346"/>
      <c r="CG1" s="346"/>
      <c r="CH1" s="346"/>
      <c r="CI1" s="346"/>
      <c r="CJ1" s="346"/>
      <c r="CK1" s="346"/>
      <c r="CL1" s="346"/>
      <c r="CM1" s="347"/>
      <c r="CN1" s="345" t="s">
        <v>944</v>
      </c>
      <c r="CO1" s="347"/>
      <c r="CP1" s="345" t="s">
        <v>943</v>
      </c>
      <c r="CQ1" s="346"/>
      <c r="CR1" s="347"/>
      <c r="CS1" s="360" t="s">
        <v>954</v>
      </c>
      <c r="CT1" s="370"/>
      <c r="CU1" s="370"/>
      <c r="CV1" s="370"/>
      <c r="CW1" s="370"/>
      <c r="CX1" s="361"/>
      <c r="CY1" s="21" t="s">
        <v>955</v>
      </c>
      <c r="CZ1" s="365" t="s">
        <v>942</v>
      </c>
      <c r="DA1" s="366"/>
      <c r="DB1" s="366"/>
      <c r="DC1" s="366"/>
      <c r="DD1" s="367"/>
      <c r="DE1" s="365" t="s">
        <v>941</v>
      </c>
      <c r="DF1" s="366"/>
      <c r="DG1" s="366"/>
      <c r="DH1" s="367"/>
      <c r="DI1" s="365" t="s">
        <v>4447</v>
      </c>
      <c r="DJ1" s="366"/>
      <c r="DK1" s="366"/>
      <c r="DL1" s="366"/>
      <c r="DM1" s="366"/>
      <c r="DN1" s="366"/>
      <c r="DO1" s="366"/>
      <c r="DP1" s="366"/>
      <c r="DQ1" s="366"/>
      <c r="DR1" s="366"/>
      <c r="DS1" s="366"/>
      <c r="DT1" s="366"/>
      <c r="DU1" s="366"/>
      <c r="DV1" s="366"/>
      <c r="DW1" s="366"/>
      <c r="DX1" s="366"/>
      <c r="DY1" s="366"/>
      <c r="DZ1" s="367"/>
      <c r="EA1" s="365" t="s">
        <v>134</v>
      </c>
      <c r="EB1" s="366"/>
      <c r="EC1" s="366"/>
      <c r="ED1" s="366"/>
      <c r="EE1" s="366"/>
      <c r="EF1" s="366"/>
      <c r="EG1" s="366"/>
      <c r="EH1" s="367"/>
      <c r="EI1" s="218"/>
      <c r="EJ1" s="231"/>
      <c r="EK1" s="371" t="s">
        <v>4446</v>
      </c>
      <c r="EL1" s="372"/>
      <c r="EM1" s="372"/>
      <c r="EN1" s="372"/>
      <c r="EO1" s="372"/>
      <c r="EP1" s="372"/>
      <c r="EQ1" s="372"/>
      <c r="ER1" s="372"/>
      <c r="ES1" s="372"/>
      <c r="ET1" s="372"/>
      <c r="EU1" s="373"/>
      <c r="FE1" s="345" t="s">
        <v>87</v>
      </c>
      <c r="FF1" s="346"/>
      <c r="FG1" s="346"/>
      <c r="FH1" s="346"/>
      <c r="FI1" s="346"/>
      <c r="FJ1" s="347"/>
      <c r="FK1" s="205"/>
      <c r="FL1" s="207"/>
      <c r="FM1" s="209"/>
      <c r="FN1" s="207"/>
      <c r="FO1" s="206"/>
      <c r="FP1" s="342" t="s">
        <v>76</v>
      </c>
      <c r="FQ1" s="343"/>
      <c r="FR1" s="344"/>
      <c r="FS1" s="205"/>
      <c r="FT1" s="207"/>
      <c r="FU1" s="205"/>
      <c r="FV1" s="206"/>
      <c r="FW1" s="207"/>
      <c r="FX1" s="207"/>
      <c r="FY1" s="205"/>
      <c r="FZ1" s="206"/>
      <c r="GA1" s="207"/>
      <c r="GB1" s="207"/>
      <c r="GC1" s="339" t="s">
        <v>948</v>
      </c>
      <c r="GD1" s="340"/>
      <c r="GE1" s="340"/>
      <c r="GF1" s="340"/>
      <c r="GG1" s="341"/>
      <c r="GH1" s="342" t="s">
        <v>957</v>
      </c>
      <c r="GI1" s="343"/>
      <c r="GJ1" s="344"/>
      <c r="GK1" s="342" t="s">
        <v>956</v>
      </c>
      <c r="GL1" s="343"/>
      <c r="GM1" s="343"/>
      <c r="GN1" s="342" t="s">
        <v>577</v>
      </c>
      <c r="GO1" s="343"/>
      <c r="GP1" s="344"/>
      <c r="HD1" s="338" t="s">
        <v>1119</v>
      </c>
      <c r="HE1" s="338"/>
    </row>
    <row r="2" spans="1:217" ht="42" customHeight="1">
      <c r="A2" s="16" t="s">
        <v>139</v>
      </c>
      <c r="C2" s="13" t="s">
        <v>1032</v>
      </c>
      <c r="D2" s="175" t="s">
        <v>83</v>
      </c>
      <c r="E2" s="156" t="s">
        <v>84</v>
      </c>
      <c r="F2" s="336" t="s">
        <v>63</v>
      </c>
      <c r="G2" s="337"/>
      <c r="H2" s="336" t="s">
        <v>62</v>
      </c>
      <c r="I2" s="337"/>
      <c r="J2" s="336" t="s">
        <v>122</v>
      </c>
      <c r="K2" s="337"/>
      <c r="L2" s="336" t="s">
        <v>4195</v>
      </c>
      <c r="M2" s="337"/>
      <c r="N2" s="336" t="s">
        <v>66</v>
      </c>
      <c r="O2" s="337"/>
      <c r="P2" s="336" t="s">
        <v>68</v>
      </c>
      <c r="Q2" s="337"/>
      <c r="R2" s="336" t="s">
        <v>69</v>
      </c>
      <c r="S2" s="337"/>
      <c r="T2" s="377" t="s">
        <v>4442</v>
      </c>
      <c r="U2" s="378"/>
      <c r="V2" s="378"/>
      <c r="W2" s="378"/>
      <c r="X2" s="378"/>
      <c r="Y2" s="378"/>
      <c r="Z2" s="378"/>
      <c r="AA2" s="379"/>
      <c r="AB2" s="336" t="s">
        <v>72</v>
      </c>
      <c r="AC2" s="337"/>
      <c r="AD2" s="336" t="s">
        <v>129</v>
      </c>
      <c r="AE2" s="337"/>
      <c r="AF2" s="364" t="s">
        <v>961</v>
      </c>
      <c r="AG2" s="363"/>
      <c r="AH2" s="161" t="s">
        <v>871</v>
      </c>
      <c r="AI2" s="336" t="s">
        <v>73</v>
      </c>
      <c r="AJ2" s="337"/>
      <c r="AK2" s="336" t="s">
        <v>74</v>
      </c>
      <c r="AL2" s="337"/>
      <c r="AM2" s="336" t="s">
        <v>75</v>
      </c>
      <c r="AN2" s="337"/>
      <c r="AO2" s="196" t="s">
        <v>861</v>
      </c>
      <c r="AP2" s="20" t="s">
        <v>862</v>
      </c>
      <c r="AQ2" s="20" t="s">
        <v>863</v>
      </c>
      <c r="AR2" s="19" t="s">
        <v>864</v>
      </c>
      <c r="AS2" s="336" t="s">
        <v>136</v>
      </c>
      <c r="AT2" s="337"/>
      <c r="AU2" s="368" t="s">
        <v>140</v>
      </c>
      <c r="AV2" s="369"/>
      <c r="AW2" s="201" t="s">
        <v>860</v>
      </c>
      <c r="AX2" s="360" t="s">
        <v>133</v>
      </c>
      <c r="AY2" s="361"/>
      <c r="AZ2" s="336" t="s">
        <v>141</v>
      </c>
      <c r="BA2" s="337"/>
      <c r="BB2" s="336" t="s">
        <v>142</v>
      </c>
      <c r="BC2" s="337"/>
      <c r="BD2" s="336" t="s">
        <v>143</v>
      </c>
      <c r="BE2" s="348"/>
      <c r="BF2" s="336" t="s">
        <v>144</v>
      </c>
      <c r="BG2" s="337"/>
      <c r="BH2" s="348" t="s">
        <v>145</v>
      </c>
      <c r="BI2" s="348"/>
      <c r="BJ2" s="336" t="s">
        <v>146</v>
      </c>
      <c r="BK2" s="337"/>
      <c r="BL2" s="348" t="s">
        <v>147</v>
      </c>
      <c r="BM2" s="348"/>
      <c r="BN2" s="336" t="s">
        <v>148</v>
      </c>
      <c r="BO2" s="337"/>
      <c r="BP2" s="348" t="s">
        <v>149</v>
      </c>
      <c r="BQ2" s="337"/>
      <c r="BR2" s="167" t="s">
        <v>572</v>
      </c>
      <c r="BT2" s="176" t="s">
        <v>151</v>
      </c>
      <c r="BU2" s="167" t="s">
        <v>152</v>
      </c>
      <c r="BV2" s="336" t="s">
        <v>945</v>
      </c>
      <c r="BW2" s="337"/>
      <c r="BX2" s="336" t="s">
        <v>154</v>
      </c>
      <c r="BY2" s="337"/>
      <c r="BZ2" s="336" t="s">
        <v>155</v>
      </c>
      <c r="CA2" s="337"/>
      <c r="CC2" s="176" t="s">
        <v>967</v>
      </c>
      <c r="CD2" s="203" t="s">
        <v>968</v>
      </c>
      <c r="CE2" s="163" t="s">
        <v>969</v>
      </c>
      <c r="CF2" s="11" t="s">
        <v>970</v>
      </c>
      <c r="CG2" s="11" t="s">
        <v>971</v>
      </c>
      <c r="CH2" s="11" t="s">
        <v>972</v>
      </c>
      <c r="CI2" s="11" t="s">
        <v>973</v>
      </c>
      <c r="CJ2" s="11" t="s">
        <v>1122</v>
      </c>
      <c r="CK2" s="11" t="s">
        <v>1123</v>
      </c>
      <c r="CL2" s="11" t="s">
        <v>974</v>
      </c>
      <c r="CM2" s="11" t="s">
        <v>975</v>
      </c>
      <c r="CN2" s="11" t="s">
        <v>962</v>
      </c>
      <c r="CO2" s="11" t="s">
        <v>963</v>
      </c>
      <c r="CP2" s="11" t="s">
        <v>964</v>
      </c>
      <c r="CQ2" s="11" t="s">
        <v>965</v>
      </c>
      <c r="CR2" s="162" t="s">
        <v>966</v>
      </c>
      <c r="CS2" s="364" t="s">
        <v>80</v>
      </c>
      <c r="CT2" s="362"/>
      <c r="CU2" s="364" t="s">
        <v>81</v>
      </c>
      <c r="CV2" s="363"/>
      <c r="CW2" s="362" t="s">
        <v>82</v>
      </c>
      <c r="CX2" s="363"/>
      <c r="CY2" s="201" t="s">
        <v>156</v>
      </c>
      <c r="DA2" s="164" t="s">
        <v>157</v>
      </c>
      <c r="DB2" s="210" t="s">
        <v>158</v>
      </c>
      <c r="DC2" s="165" t="s">
        <v>159</v>
      </c>
      <c r="DD2" s="165" t="s">
        <v>160</v>
      </c>
      <c r="DE2" s="336" t="s">
        <v>4444</v>
      </c>
      <c r="DF2" s="337"/>
      <c r="DG2" s="336" t="s">
        <v>4443</v>
      </c>
      <c r="DH2" s="337"/>
      <c r="DJ2" s="176" t="s">
        <v>976</v>
      </c>
      <c r="DK2" s="176" t="s">
        <v>977</v>
      </c>
      <c r="DL2" s="368" t="s">
        <v>978</v>
      </c>
      <c r="DM2" s="369"/>
      <c r="DN2" s="241" t="s">
        <v>4448</v>
      </c>
      <c r="DO2" s="374" t="s">
        <v>141</v>
      </c>
      <c r="DP2" s="375"/>
      <c r="DQ2" s="376"/>
      <c r="DR2" s="241" t="s">
        <v>4449</v>
      </c>
      <c r="DS2" s="374" t="s">
        <v>4450</v>
      </c>
      <c r="DT2" s="375"/>
      <c r="DU2" s="376"/>
      <c r="DV2" s="242" t="s">
        <v>980</v>
      </c>
      <c r="DW2" s="243" t="s">
        <v>4451</v>
      </c>
      <c r="DX2" s="243" t="s">
        <v>4452</v>
      </c>
      <c r="DY2" s="243" t="s">
        <v>4453</v>
      </c>
      <c r="DZ2" s="244" t="s">
        <v>4454</v>
      </c>
      <c r="EA2" s="336" t="s">
        <v>940</v>
      </c>
      <c r="EB2" s="337"/>
      <c r="EC2" s="348" t="s">
        <v>135</v>
      </c>
      <c r="ED2" s="348"/>
      <c r="EE2" s="336" t="s">
        <v>867</v>
      </c>
      <c r="EF2" s="337"/>
      <c r="EG2" s="348" t="s">
        <v>207</v>
      </c>
      <c r="EH2" s="348"/>
      <c r="EI2" s="358" t="s">
        <v>933</v>
      </c>
      <c r="EJ2" s="359"/>
      <c r="EK2" s="252"/>
      <c r="EL2" s="253" t="s">
        <v>1028</v>
      </c>
      <c r="EM2" s="253" t="s">
        <v>1029</v>
      </c>
      <c r="EN2" s="286" t="s">
        <v>4483</v>
      </c>
      <c r="EO2" s="286" t="s">
        <v>4484</v>
      </c>
      <c r="EP2" s="161" t="s">
        <v>4485</v>
      </c>
      <c r="EQ2" s="161" t="s">
        <v>4486</v>
      </c>
      <c r="ER2" s="161" t="s">
        <v>4487</v>
      </c>
      <c r="ES2" s="161" t="s">
        <v>4488</v>
      </c>
      <c r="ET2" s="254" t="s">
        <v>1030</v>
      </c>
      <c r="EU2" s="254" t="s">
        <v>1031</v>
      </c>
      <c r="EV2" s="358" t="s">
        <v>934</v>
      </c>
      <c r="EW2" s="359"/>
      <c r="EX2" s="11" t="s">
        <v>90</v>
      </c>
      <c r="EY2" s="11" t="s">
        <v>222</v>
      </c>
      <c r="EZ2" s="159" t="s">
        <v>223</v>
      </c>
      <c r="FA2" s="336" t="s">
        <v>77</v>
      </c>
      <c r="FB2" s="337"/>
      <c r="FC2" s="336" t="s">
        <v>79</v>
      </c>
      <c r="FD2" s="337"/>
      <c r="FE2" s="160" t="s">
        <v>982</v>
      </c>
      <c r="FF2" s="11" t="s">
        <v>983</v>
      </c>
      <c r="FG2" s="11" t="s">
        <v>984</v>
      </c>
      <c r="FH2" s="11" t="s">
        <v>985</v>
      </c>
      <c r="FI2" s="11" t="s">
        <v>986</v>
      </c>
      <c r="FJ2" s="162" t="s">
        <v>987</v>
      </c>
      <c r="FK2" s="336" t="s">
        <v>209</v>
      </c>
      <c r="FL2" s="337"/>
      <c r="FM2" s="210" t="s">
        <v>621</v>
      </c>
      <c r="FN2" s="348" t="s">
        <v>210</v>
      </c>
      <c r="FO2" s="337"/>
      <c r="FQ2" s="167" t="s">
        <v>361</v>
      </c>
      <c r="FR2" s="167" t="s">
        <v>363</v>
      </c>
      <c r="FS2" s="336" t="s">
        <v>211</v>
      </c>
      <c r="FT2" s="337"/>
      <c r="FU2" s="336" t="s">
        <v>212</v>
      </c>
      <c r="FV2" s="337"/>
      <c r="FW2" s="336" t="s">
        <v>4457</v>
      </c>
      <c r="FX2" s="337"/>
      <c r="FY2" s="336" t="s">
        <v>213</v>
      </c>
      <c r="FZ2" s="337"/>
      <c r="GA2" s="336" t="s">
        <v>4458</v>
      </c>
      <c r="GB2" s="337"/>
      <c r="GC2" s="19" t="s">
        <v>214</v>
      </c>
      <c r="GD2" s="19" t="s">
        <v>215</v>
      </c>
      <c r="GE2" s="19" t="s">
        <v>216</v>
      </c>
      <c r="GF2" s="19" t="s">
        <v>4478</v>
      </c>
      <c r="GG2" s="20" t="s">
        <v>4479</v>
      </c>
      <c r="GI2" s="167" t="s">
        <v>847</v>
      </c>
      <c r="GJ2" s="167" t="s">
        <v>848</v>
      </c>
      <c r="GL2" s="167" t="s">
        <v>219</v>
      </c>
      <c r="GM2" s="167" t="s">
        <v>981</v>
      </c>
      <c r="GO2" s="167" t="s">
        <v>209</v>
      </c>
      <c r="GP2" s="165" t="s">
        <v>75</v>
      </c>
      <c r="GR2" s="349" t="s">
        <v>1111</v>
      </c>
      <c r="GS2" s="350"/>
      <c r="GT2" s="350"/>
      <c r="GU2" s="350"/>
      <c r="GV2" s="350"/>
      <c r="GW2" s="350"/>
      <c r="GX2" s="350"/>
      <c r="GY2" s="350"/>
      <c r="GZ2" s="350"/>
      <c r="HA2" s="350"/>
      <c r="HB2" s="351"/>
      <c r="HD2" s="338"/>
      <c r="HE2" s="338"/>
    </row>
    <row r="3" spans="1:217" ht="14" customHeight="1">
      <c r="A3" s="9"/>
      <c r="C3" s="174" t="str">
        <f>Languages!A341</f>
        <v>Tone</v>
      </c>
      <c r="D3" s="176">
        <v>22</v>
      </c>
      <c r="E3" s="17">
        <v>0</v>
      </c>
      <c r="F3" s="135" t="str">
        <f>Languages!A276</f>
        <v>Off</v>
      </c>
      <c r="G3" s="4">
        <v>0</v>
      </c>
      <c r="H3" s="168" t="str">
        <f>Languages!A374</f>
        <v>Stays On</v>
      </c>
      <c r="I3" s="4">
        <v>1</v>
      </c>
      <c r="J3" s="168" t="str">
        <f>Languages!A276</f>
        <v>Off</v>
      </c>
      <c r="K3" s="4">
        <v>0</v>
      </c>
      <c r="M3" s="37"/>
      <c r="N3" s="168" t="str">
        <f>Languages!A270</f>
        <v>North Up</v>
      </c>
      <c r="O3" s="4">
        <v>0</v>
      </c>
      <c r="P3" s="168" t="str">
        <f>Languages!A276</f>
        <v>Off</v>
      </c>
      <c r="Q3" s="4">
        <v>0</v>
      </c>
      <c r="R3" s="168" t="str">
        <f>Languages!A55</f>
        <v>Bearing</v>
      </c>
      <c r="S3" s="4">
        <v>0</v>
      </c>
      <c r="T3" s="168" t="str">
        <f>Languages!A276</f>
        <v>Off</v>
      </c>
      <c r="U3" s="8">
        <v>0</v>
      </c>
      <c r="V3" s="135" t="str">
        <f>Languages!A276</f>
        <v>Off</v>
      </c>
      <c r="W3" s="135" t="str">
        <f>Languages!A276</f>
        <v>Off</v>
      </c>
      <c r="X3" s="135" t="str">
        <f>Languages!A276</f>
        <v>Off</v>
      </c>
      <c r="Y3" s="135" t="str">
        <f>Languages!A276</f>
        <v>Off</v>
      </c>
      <c r="Z3" s="135" t="str">
        <f>Languages!A276</f>
        <v>Off</v>
      </c>
      <c r="AA3" s="8">
        <v>0</v>
      </c>
      <c r="AB3" s="168" t="str">
        <f>Languages!A268</f>
        <v>Normal</v>
      </c>
      <c r="AC3" s="4">
        <v>0</v>
      </c>
      <c r="AD3" s="168" t="str">
        <f>Languages!A30</f>
        <v>Auto</v>
      </c>
      <c r="AE3" s="4">
        <v>2</v>
      </c>
      <c r="AF3" s="168" t="str">
        <f>Languages!A255</f>
        <v>Most Often</v>
      </c>
      <c r="AG3" s="5">
        <v>7.5</v>
      </c>
      <c r="AH3" s="17">
        <v>60</v>
      </c>
      <c r="AI3" s="168" t="str">
        <f>Languages!A276</f>
        <v>Off</v>
      </c>
      <c r="AJ3" s="4">
        <v>0</v>
      </c>
      <c r="AK3" s="168" t="str">
        <f>Languages!A276</f>
        <v>Off</v>
      </c>
      <c r="AL3" s="5">
        <v>0</v>
      </c>
      <c r="AM3" s="135" t="str">
        <f>Languages!A276</f>
        <v>Off</v>
      </c>
      <c r="AN3" s="5">
        <v>0</v>
      </c>
      <c r="AO3" s="197">
        <v>0</v>
      </c>
      <c r="AP3" s="24">
        <v>0</v>
      </c>
      <c r="AQ3" s="23">
        <v>0</v>
      </c>
      <c r="AR3" s="200">
        <v>500</v>
      </c>
      <c r="AS3" s="168" t="str">
        <f>Languages!A7</f>
        <v>24-Hour</v>
      </c>
      <c r="AT3" s="4">
        <v>0</v>
      </c>
      <c r="AU3" s="168" t="str">
        <f>Languages!A265</f>
        <v>No</v>
      </c>
      <c r="AV3" s="5">
        <v>0</v>
      </c>
      <c r="AW3" s="21">
        <v>0</v>
      </c>
      <c r="AX3" s="168" t="str">
        <f>Languages!A32</f>
        <v>Automatic (GPS Date/Time)</v>
      </c>
      <c r="AY3" s="64">
        <v>28</v>
      </c>
      <c r="AZ3" s="168" t="str">
        <f>Languages!A226</f>
        <v>Metric</v>
      </c>
      <c r="BA3" s="4">
        <v>9</v>
      </c>
      <c r="BB3" s="168" t="str">
        <f>Languages!A115</f>
        <v>feet</v>
      </c>
      <c r="BC3" s="4">
        <v>8</v>
      </c>
      <c r="BD3" s="168" t="str">
        <f>Languages!A117</f>
        <v>feet/min</v>
      </c>
      <c r="BE3" s="4">
        <v>30</v>
      </c>
      <c r="BF3" s="168" t="str">
        <f>Languages!A114</f>
        <v>fathoms</v>
      </c>
      <c r="BG3" s="5">
        <v>6</v>
      </c>
      <c r="BH3" s="135" t="s">
        <v>424</v>
      </c>
      <c r="BI3" s="4">
        <v>37</v>
      </c>
      <c r="BJ3" s="168" t="str">
        <f>Languages!A160</f>
        <v>Inches (Hg)</v>
      </c>
      <c r="BK3" s="5">
        <v>26</v>
      </c>
      <c r="BL3" s="135" t="str">
        <f>Languages!A378</f>
        <v>On Demand</v>
      </c>
      <c r="BM3" s="4">
        <v>0</v>
      </c>
      <c r="BN3" s="168" t="str">
        <f>Languages!A189</f>
        <v>Letters/Deg.</v>
      </c>
      <c r="BO3" s="5">
        <v>0</v>
      </c>
      <c r="BP3" s="135" t="str">
        <f>Languages!A371</f>
        <v>True</v>
      </c>
      <c r="BQ3" s="5">
        <v>17</v>
      </c>
      <c r="BR3" s="208">
        <v>0</v>
      </c>
      <c r="BS3" s="168" t="str">
        <f>Languages!A30</f>
        <v>Auto</v>
      </c>
      <c r="BT3" s="176">
        <v>0</v>
      </c>
      <c r="BU3" s="176">
        <v>1</v>
      </c>
      <c r="BV3" s="168" t="str">
        <f>Languages!A276</f>
        <v>Off</v>
      </c>
      <c r="BW3" s="5">
        <v>0</v>
      </c>
      <c r="BX3" s="168" t="str">
        <f>Languages!A26</f>
        <v>Amb. Press.</v>
      </c>
      <c r="BY3" s="5">
        <v>8</v>
      </c>
      <c r="BZ3" s="168" t="str">
        <f>Languages!A93</f>
        <v>Elev/Time</v>
      </c>
      <c r="CA3" s="5">
        <v>0</v>
      </c>
      <c r="CB3" s="4" t="s">
        <v>434</v>
      </c>
      <c r="CC3" s="176">
        <v>0</v>
      </c>
      <c r="CD3" s="203">
        <v>0</v>
      </c>
      <c r="CE3" s="25">
        <v>1000000</v>
      </c>
      <c r="CF3" s="25">
        <v>100000</v>
      </c>
      <c r="CG3" s="25">
        <v>0</v>
      </c>
      <c r="CH3" s="25">
        <v>0</v>
      </c>
      <c r="CI3" s="25">
        <v>0</v>
      </c>
      <c r="CJ3" s="25">
        <v>0</v>
      </c>
      <c r="CK3" s="25">
        <v>0</v>
      </c>
      <c r="CL3" s="25">
        <v>0</v>
      </c>
      <c r="CM3" s="25">
        <v>0</v>
      </c>
      <c r="CN3" s="25">
        <v>0</v>
      </c>
      <c r="CO3" s="25">
        <v>0</v>
      </c>
      <c r="CP3" s="25">
        <v>0</v>
      </c>
      <c r="CQ3" s="25">
        <v>0</v>
      </c>
      <c r="CR3" s="208">
        <v>0</v>
      </c>
      <c r="CS3" s="18" t="s">
        <v>162</v>
      </c>
      <c r="CT3" s="7">
        <v>0</v>
      </c>
      <c r="CU3" s="18" t="s">
        <v>443</v>
      </c>
      <c r="CV3" s="64">
        <v>0</v>
      </c>
      <c r="CW3" s="7" t="s">
        <v>549</v>
      </c>
      <c r="CX3" s="65">
        <v>1</v>
      </c>
      <c r="CY3" s="21">
        <v>0</v>
      </c>
      <c r="CZ3" s="168" t="str">
        <f>Languages!A276</f>
        <v>Off</v>
      </c>
      <c r="DA3" s="202">
        <v>0</v>
      </c>
      <c r="DB3" s="17">
        <v>0</v>
      </c>
      <c r="DC3" s="203">
        <v>0</v>
      </c>
      <c r="DD3" s="203">
        <v>0</v>
      </c>
      <c r="DE3" s="135" t="str">
        <f>Languages!A276</f>
        <v>Off</v>
      </c>
      <c r="DF3" s="4">
        <v>0</v>
      </c>
      <c r="DG3" s="168" t="str">
        <f>Languages!A330</f>
        <v>Time</v>
      </c>
      <c r="DH3" s="5">
        <v>0</v>
      </c>
      <c r="DI3" s="168" t="str">
        <f>Languages!A276</f>
        <v>Off</v>
      </c>
      <c r="DJ3" s="176">
        <v>0</v>
      </c>
      <c r="DK3" s="176">
        <v>0</v>
      </c>
      <c r="DL3" s="168" t="str">
        <f>Languages!A341</f>
        <v>Tone</v>
      </c>
      <c r="DM3" s="5">
        <v>0</v>
      </c>
      <c r="DN3" s="236">
        <v>900</v>
      </c>
      <c r="DO3" s="168" t="str">
        <f>Languages!A115</f>
        <v>feet</v>
      </c>
      <c r="DP3" s="4">
        <v>7</v>
      </c>
      <c r="DQ3" s="5">
        <f>1/3.2808</f>
        <v>0.30480370641306997</v>
      </c>
      <c r="DR3" s="208">
        <v>900</v>
      </c>
      <c r="DS3" s="168" t="s">
        <v>930</v>
      </c>
      <c r="DT3" s="4">
        <v>1</v>
      </c>
      <c r="DU3" s="169">
        <v>3.6</v>
      </c>
      <c r="DV3" s="169">
        <v>480</v>
      </c>
      <c r="DW3" s="14">
        <v>60</v>
      </c>
      <c r="DX3" s="14">
        <v>1</v>
      </c>
      <c r="DY3" s="14">
        <v>10</v>
      </c>
      <c r="DZ3" s="15">
        <v>5</v>
      </c>
      <c r="EA3" s="6" t="s">
        <v>868</v>
      </c>
      <c r="EB3" s="5">
        <v>0</v>
      </c>
      <c r="EC3" s="217" t="str">
        <f>Languages!A267</f>
        <v>None</v>
      </c>
      <c r="ED3" s="4">
        <v>0</v>
      </c>
      <c r="EE3" s="6" t="str">
        <f>Languages!A267&amp;"/"&amp;Languages!A132&amp;" dd"</f>
        <v>None/Day dd</v>
      </c>
      <c r="EF3" s="5">
        <v>0</v>
      </c>
      <c r="EG3" s="217" t="str">
        <f>Languages!A144</f>
        <v>Hide</v>
      </c>
      <c r="EH3" s="4">
        <v>0</v>
      </c>
      <c r="EK3" s="232" t="s">
        <v>1130</v>
      </c>
      <c r="EL3" s="230"/>
      <c r="EM3" s="126"/>
      <c r="EN3" s="126" t="s">
        <v>1130</v>
      </c>
      <c r="EO3" s="126" t="s">
        <v>1130</v>
      </c>
      <c r="EP3" s="127" t="s">
        <v>1130</v>
      </c>
      <c r="EQ3" s="127" t="s">
        <v>1130</v>
      </c>
      <c r="ER3" s="127" t="s">
        <v>1130</v>
      </c>
      <c r="ES3" s="127" t="s">
        <v>1130</v>
      </c>
      <c r="ET3" s="127" t="s">
        <v>1130</v>
      </c>
      <c r="EU3" s="233" t="s">
        <v>1130</v>
      </c>
      <c r="FA3" s="157"/>
      <c r="FB3" s="37"/>
      <c r="FC3" s="157"/>
      <c r="FD3" s="158"/>
      <c r="FE3" s="169">
        <v>93</v>
      </c>
      <c r="FF3" s="14">
        <v>111</v>
      </c>
      <c r="FG3" s="14">
        <v>130</v>
      </c>
      <c r="FH3" s="14">
        <v>148</v>
      </c>
      <c r="FI3" s="14">
        <v>167</v>
      </c>
      <c r="FJ3" s="15">
        <v>185</v>
      </c>
      <c r="FK3" s="168" t="str">
        <f>Languages!A276</f>
        <v>Off</v>
      </c>
      <c r="FL3" s="204">
        <v>0</v>
      </c>
      <c r="FM3" s="12">
        <v>0</v>
      </c>
      <c r="FN3" s="135" t="str">
        <f>Languages!A282</f>
        <v>Other</v>
      </c>
      <c r="FO3" s="5">
        <v>0</v>
      </c>
      <c r="FP3" s="4" t="s">
        <v>361</v>
      </c>
      <c r="FQ3" s="176">
        <v>1</v>
      </c>
      <c r="FR3" s="176">
        <v>0</v>
      </c>
      <c r="FS3" s="168" t="str">
        <f>Languages!A189</f>
        <v>Letters/Deg.</v>
      </c>
      <c r="FT3" s="4">
        <v>1</v>
      </c>
      <c r="FU3" s="168" t="str">
        <f>Languages!A30</f>
        <v>Auto</v>
      </c>
      <c r="FV3" s="5">
        <v>0</v>
      </c>
      <c r="FW3" s="136" t="str">
        <f>Languages!A276</f>
        <v>Off</v>
      </c>
      <c r="FX3" s="4">
        <v>0</v>
      </c>
      <c r="FY3" s="168" t="str">
        <f>Languages!A276</f>
        <v>Off</v>
      </c>
      <c r="FZ3" s="5">
        <v>0</v>
      </c>
      <c r="GA3" s="136" t="str">
        <f>Languages!A276</f>
        <v>Off</v>
      </c>
      <c r="GB3" s="281">
        <v>0</v>
      </c>
      <c r="GC3" s="21">
        <v>1</v>
      </c>
      <c r="GD3" s="22">
        <v>1</v>
      </c>
      <c r="GE3" s="22">
        <v>1000</v>
      </c>
      <c r="GF3" s="22">
        <v>2100</v>
      </c>
      <c r="GG3" s="22">
        <v>0</v>
      </c>
      <c r="GH3" s="168" t="str">
        <f>Languages!A341</f>
        <v>Tone</v>
      </c>
      <c r="GI3" s="176">
        <v>0</v>
      </c>
      <c r="GJ3" s="176">
        <v>0</v>
      </c>
      <c r="GK3" s="168" t="str">
        <f>Languages!A276</f>
        <v>Off</v>
      </c>
      <c r="GL3" s="176">
        <v>0</v>
      </c>
      <c r="GM3" s="176">
        <v>0</v>
      </c>
      <c r="GN3" s="168" t="str">
        <f>Languages!A276</f>
        <v>Off</v>
      </c>
      <c r="GO3" s="176">
        <v>0</v>
      </c>
      <c r="GP3" s="203">
        <v>0</v>
      </c>
      <c r="GR3" s="352"/>
      <c r="GS3" s="353"/>
      <c r="GT3" s="353"/>
      <c r="GU3" s="353"/>
      <c r="GV3" s="353"/>
      <c r="GW3" s="353"/>
      <c r="GX3" s="353"/>
      <c r="GY3" s="353"/>
      <c r="GZ3" s="353"/>
      <c r="HA3" s="353"/>
      <c r="HB3" s="354"/>
    </row>
    <row r="4" spans="1:217">
      <c r="A4" s="289" t="s">
        <v>4519</v>
      </c>
      <c r="C4" s="174" t="str">
        <f>Languages!A359</f>
        <v>Vibration</v>
      </c>
      <c r="D4" s="176">
        <v>0</v>
      </c>
      <c r="E4" s="17">
        <v>1</v>
      </c>
      <c r="F4" s="135" t="str">
        <f>Languages!A279</f>
        <v>On</v>
      </c>
      <c r="G4" s="4">
        <v>3</v>
      </c>
      <c r="H4" s="168" t="str">
        <f>Languages!A9</f>
        <v>5 Seconds</v>
      </c>
      <c r="I4" s="4">
        <v>5</v>
      </c>
      <c r="J4" s="168" t="str">
        <f>Languages!A375&amp;" "&amp;Languages!A324</f>
        <v>After Sunset</v>
      </c>
      <c r="K4" s="4">
        <v>1</v>
      </c>
      <c r="L4" s="168" t="str">
        <f>Languages!A377</f>
        <v>Active Route</v>
      </c>
      <c r="M4" s="4">
        <v>11</v>
      </c>
      <c r="N4" s="168" t="str">
        <f>Languages!A349</f>
        <v>Track Up</v>
      </c>
      <c r="O4" s="4">
        <v>1</v>
      </c>
      <c r="P4" s="168" t="str">
        <f>Languages!A279</f>
        <v>On</v>
      </c>
      <c r="Q4" s="4">
        <v>1</v>
      </c>
      <c r="R4" s="168" t="str">
        <f>Languages!A68</f>
        <v>Course</v>
      </c>
      <c r="S4" s="4">
        <v>2</v>
      </c>
      <c r="T4" s="168" t="str">
        <f>Languages!A30</f>
        <v>Auto</v>
      </c>
      <c r="U4" s="8">
        <v>1</v>
      </c>
      <c r="V4" s="135" t="str">
        <f>Languages!A30</f>
        <v>Auto</v>
      </c>
      <c r="W4" s="135" t="str">
        <f>Languages!A30</f>
        <v>Auto</v>
      </c>
      <c r="X4" s="135" t="str">
        <f>Languages!A30</f>
        <v>Auto</v>
      </c>
      <c r="Y4" s="135" t="str">
        <f>Languages!A30</f>
        <v>Auto</v>
      </c>
      <c r="Z4" s="135" t="str">
        <f>Languages!A30</f>
        <v>Auto</v>
      </c>
      <c r="AA4" s="8">
        <v>1</v>
      </c>
      <c r="AB4" s="168" t="str">
        <f>Languages!A213</f>
        <v>Marine</v>
      </c>
      <c r="AC4" s="4">
        <v>2</v>
      </c>
      <c r="AD4" s="168" t="str">
        <f>Languages!A80</f>
        <v>Distance</v>
      </c>
      <c r="AE4" s="4">
        <v>0</v>
      </c>
      <c r="AF4" s="168" t="str">
        <f>Languages!A254</f>
        <v>More Often</v>
      </c>
      <c r="AG4" s="5">
        <v>15</v>
      </c>
      <c r="AI4" s="168" t="str">
        <f>Languages!A279</f>
        <v>On</v>
      </c>
      <c r="AJ4" s="4">
        <v>1</v>
      </c>
      <c r="AK4" s="168" t="str">
        <f>Languages!A279</f>
        <v>On</v>
      </c>
      <c r="AL4" s="5">
        <v>1</v>
      </c>
      <c r="AM4" s="135" t="str">
        <f>Languages!A279</f>
        <v>On</v>
      </c>
      <c r="AN4" s="5">
        <v>1</v>
      </c>
      <c r="AS4" s="168" t="str">
        <f>Languages!A4</f>
        <v>12-Hour</v>
      </c>
      <c r="AT4" s="4">
        <v>1</v>
      </c>
      <c r="AU4" s="168" t="str">
        <f>Languages!A368</f>
        <v>Yes</v>
      </c>
      <c r="AV4" s="5">
        <v>1</v>
      </c>
      <c r="AX4" s="18" t="s">
        <v>365</v>
      </c>
      <c r="AY4" s="64">
        <v>17</v>
      </c>
      <c r="AZ4" s="168" t="str">
        <f>Languages!A313</f>
        <v>Statute</v>
      </c>
      <c r="BA4" s="4">
        <v>10</v>
      </c>
      <c r="BB4" s="168" t="str">
        <f>Languages!A222</f>
        <v>meters</v>
      </c>
      <c r="BC4" s="4">
        <v>11</v>
      </c>
      <c r="BD4" s="168" t="str">
        <f>Languages!A116</f>
        <v>feet/hour</v>
      </c>
      <c r="BE4" s="4">
        <v>122</v>
      </c>
      <c r="BF4" s="168" t="str">
        <f>Languages!A115</f>
        <v>feet</v>
      </c>
      <c r="BG4" s="5">
        <v>7</v>
      </c>
      <c r="BH4" s="135" t="s">
        <v>425</v>
      </c>
      <c r="BI4" s="4">
        <v>38</v>
      </c>
      <c r="BJ4" s="168" t="str">
        <f>Languages!A229</f>
        <v>Millibars</v>
      </c>
      <c r="BK4" s="5">
        <v>27</v>
      </c>
      <c r="BL4" s="135" t="str">
        <f>Languages!A23</f>
        <v>Always On</v>
      </c>
      <c r="BM4" s="4">
        <v>1</v>
      </c>
      <c r="BN4" s="168" t="str">
        <f>Languages!A190</f>
        <v>Letters/Mils.</v>
      </c>
      <c r="BO4" s="5">
        <v>52</v>
      </c>
      <c r="BP4" s="135" t="str">
        <f>Languages!A205</f>
        <v>Magnetic</v>
      </c>
      <c r="BQ4" s="5">
        <v>18</v>
      </c>
      <c r="BS4" s="168" t="str">
        <f>Languages!A279</f>
        <v>On</v>
      </c>
      <c r="BT4" s="176">
        <v>0</v>
      </c>
      <c r="BU4" s="176">
        <v>0</v>
      </c>
      <c r="BV4" s="168" t="str">
        <f>Languages!A379</f>
        <v>At Start</v>
      </c>
      <c r="BW4" s="5">
        <v>1</v>
      </c>
      <c r="BX4" s="168" t="str">
        <f>Languages!A123</f>
        <v>Fixed</v>
      </c>
      <c r="BY4" s="5">
        <v>9</v>
      </c>
      <c r="BZ4" s="168" t="str">
        <f>Languages!A92</f>
        <v>Elev/Dist</v>
      </c>
      <c r="CA4" s="5">
        <v>1</v>
      </c>
      <c r="CB4" s="220" t="str">
        <f>Languages!A166</f>
        <v>Lamb. Conic 1 Par.</v>
      </c>
      <c r="CC4" s="176">
        <v>1</v>
      </c>
      <c r="CD4" s="203">
        <v>1</v>
      </c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25"/>
      <c r="CS4" s="18" t="s">
        <v>164</v>
      </c>
      <c r="CT4" s="7">
        <v>1</v>
      </c>
      <c r="CU4" s="18" t="s">
        <v>444</v>
      </c>
      <c r="CV4" s="64">
        <v>1</v>
      </c>
      <c r="CW4" s="7" t="s">
        <v>550</v>
      </c>
      <c r="CX4" s="65">
        <v>2</v>
      </c>
      <c r="CZ4" s="168" t="str">
        <f>Languages!A279</f>
        <v>On</v>
      </c>
      <c r="DA4" s="202">
        <v>1</v>
      </c>
      <c r="DB4" s="17">
        <v>1</v>
      </c>
      <c r="DC4" s="203">
        <v>1</v>
      </c>
      <c r="DD4" s="203">
        <v>1</v>
      </c>
      <c r="DE4" s="135" t="str">
        <f>Languages!A312</f>
        <v>Start/Stop</v>
      </c>
      <c r="DF4" s="4">
        <v>1</v>
      </c>
      <c r="DG4" s="168" t="str">
        <f>Languages!A312</f>
        <v>Start/Stop</v>
      </c>
      <c r="DH4" s="5">
        <v>1</v>
      </c>
      <c r="DI4" s="168" t="str">
        <f>Languages!A279</f>
        <v>On</v>
      </c>
      <c r="DJ4" s="176">
        <v>1</v>
      </c>
      <c r="DK4" s="176">
        <v>1</v>
      </c>
      <c r="DL4" s="168" t="str">
        <f>Languages!A359</f>
        <v>Vibration</v>
      </c>
      <c r="DM4" s="5">
        <v>1</v>
      </c>
      <c r="DO4" s="168" t="str">
        <f>Languages!A164</f>
        <v>kilometers</v>
      </c>
      <c r="DP4" s="4">
        <v>9</v>
      </c>
      <c r="DQ4" s="5">
        <v>1000</v>
      </c>
      <c r="DS4" s="168" t="s">
        <v>928</v>
      </c>
      <c r="DT4" s="4">
        <v>32</v>
      </c>
      <c r="DU4" s="246">
        <v>1.94384449</v>
      </c>
      <c r="EA4" s="6" t="s">
        <v>869</v>
      </c>
      <c r="EB4" s="5">
        <v>1</v>
      </c>
      <c r="EC4" s="4" t="s">
        <v>1018</v>
      </c>
      <c r="ED4" s="4">
        <v>1</v>
      </c>
      <c r="EE4" s="6" t="str">
        <f>Languages!A267&amp;"/dd mmm"</f>
        <v>None/dd mmm</v>
      </c>
      <c r="EF4" s="5">
        <v>1</v>
      </c>
      <c r="EG4" s="217" t="str">
        <f>Languages!A309</f>
        <v>Show</v>
      </c>
      <c r="EH4" s="4">
        <v>1</v>
      </c>
      <c r="EK4" s="282" t="str">
        <f>Languages!A19</f>
        <v>Alt. Zones</v>
      </c>
      <c r="EL4" s="230">
        <v>3</v>
      </c>
      <c r="EM4" s="126">
        <v>1796</v>
      </c>
      <c r="EN4" s="225">
        <v>255</v>
      </c>
      <c r="EO4" s="225">
        <v>0</v>
      </c>
      <c r="EP4" s="225">
        <v>255</v>
      </c>
      <c r="EQ4" s="225">
        <v>0</v>
      </c>
      <c r="ER4" s="225">
        <v>255</v>
      </c>
      <c r="ES4" s="225">
        <v>0</v>
      </c>
      <c r="ET4" s="225">
        <v>8</v>
      </c>
      <c r="EU4" s="26">
        <v>255</v>
      </c>
      <c r="FA4" s="168" t="str">
        <f>Languages!A118</f>
        <v>Female</v>
      </c>
      <c r="FB4" s="4">
        <v>0</v>
      </c>
      <c r="FC4" s="168" t="str">
        <f>Languages!A265</f>
        <v>No</v>
      </c>
      <c r="FD4" s="5">
        <v>0</v>
      </c>
      <c r="FK4" s="168" t="str">
        <f>Languages!A80</f>
        <v>Distance</v>
      </c>
      <c r="FL4" s="4">
        <v>1</v>
      </c>
      <c r="FN4" s="135" t="str">
        <f>Languages!A297</f>
        <v>Running</v>
      </c>
      <c r="FO4" s="5">
        <v>1</v>
      </c>
      <c r="FP4" s="4" t="s">
        <v>362</v>
      </c>
      <c r="FQ4" s="176">
        <v>1</v>
      </c>
      <c r="FR4" s="176">
        <v>1</v>
      </c>
      <c r="FS4" s="168" t="str">
        <f>Languages!A190</f>
        <v>Letters/Mils.</v>
      </c>
      <c r="FT4" s="4">
        <v>1</v>
      </c>
      <c r="FU4" s="168" t="str">
        <f>Languages!A80</f>
        <v>Distance</v>
      </c>
      <c r="FV4" s="5">
        <v>0</v>
      </c>
      <c r="FW4" s="136" t="str">
        <f>Languages!A372</f>
        <v>Indoor</v>
      </c>
      <c r="FX4" s="4">
        <v>1</v>
      </c>
      <c r="FY4" s="168" t="str">
        <f>Languages!A279</f>
        <v>On</v>
      </c>
      <c r="FZ4" s="5">
        <v>1</v>
      </c>
      <c r="GA4" s="136" t="str">
        <f>Languages!A372</f>
        <v>Indoor</v>
      </c>
      <c r="GB4" s="281">
        <v>1</v>
      </c>
      <c r="GH4" s="168" t="str">
        <f>Languages!A359</f>
        <v>Vibration</v>
      </c>
      <c r="GI4" s="176">
        <v>1</v>
      </c>
      <c r="GJ4" s="176">
        <v>1</v>
      </c>
      <c r="GK4" s="168" t="str">
        <f>Languages!A279</f>
        <v>On</v>
      </c>
      <c r="GL4" s="176">
        <v>1</v>
      </c>
      <c r="GM4" s="176">
        <v>1</v>
      </c>
      <c r="GN4" s="168" t="str">
        <f>Languages!A80</f>
        <v>Distance</v>
      </c>
      <c r="GO4" s="176">
        <v>0</v>
      </c>
      <c r="GP4" s="203">
        <v>0</v>
      </c>
      <c r="GR4" s="352"/>
      <c r="GS4" s="353"/>
      <c r="GT4" s="353"/>
      <c r="GU4" s="353"/>
      <c r="GV4" s="353"/>
      <c r="GW4" s="353"/>
      <c r="GX4" s="353"/>
      <c r="GY4" s="353"/>
      <c r="GZ4" s="353"/>
      <c r="HA4" s="353"/>
      <c r="HB4" s="354"/>
      <c r="HD4" s="118" t="s">
        <v>1120</v>
      </c>
    </row>
    <row r="5" spans="1:217">
      <c r="A5" s="10">
        <v>3.4</v>
      </c>
      <c r="C5" s="174" t="str">
        <f>Languages!A342</f>
        <v>Tone &amp; Vib</v>
      </c>
      <c r="D5" s="176">
        <v>22</v>
      </c>
      <c r="E5" s="17">
        <v>1</v>
      </c>
      <c r="H5" s="168" t="str">
        <f>Languages!A10</f>
        <v>15 Seconds</v>
      </c>
      <c r="I5" s="4">
        <v>15</v>
      </c>
      <c r="J5" s="168" t="str">
        <f>Languages!A23</f>
        <v>Always On</v>
      </c>
      <c r="K5" s="4">
        <v>2</v>
      </c>
      <c r="L5" s="168" t="str">
        <f>Languages!A235</f>
        <v>Alerts</v>
      </c>
      <c r="M5" s="4">
        <v>22</v>
      </c>
      <c r="T5" s="18" t="str">
        <f>IF(Output!C$51=9, V5, IF(Output!C$51=10,W5, IF(Output!C$51=12, X5, IF(Output!C$51=58, Y5, IF(Output!C$51=70,Z5,0)))))</f>
        <v>20ft</v>
      </c>
      <c r="U5" s="8">
        <v>2</v>
      </c>
      <c r="V5" s="7" t="s">
        <v>579</v>
      </c>
      <c r="W5" s="7" t="s">
        <v>333</v>
      </c>
      <c r="X5" s="7" t="s">
        <v>333</v>
      </c>
      <c r="Y5" s="7" t="s">
        <v>1047</v>
      </c>
      <c r="Z5" s="7" t="s">
        <v>579</v>
      </c>
      <c r="AA5" s="8">
        <v>2</v>
      </c>
      <c r="AD5" s="168" t="str">
        <f>Languages!A372</f>
        <v>Indoor</v>
      </c>
      <c r="AE5" s="4">
        <v>1</v>
      </c>
      <c r="AF5" s="168" t="str">
        <f>Languages!A268</f>
        <v>Normal</v>
      </c>
      <c r="AG5" s="5">
        <v>25</v>
      </c>
      <c r="AM5" s="135" t="str">
        <f>Languages!A373</f>
        <v>Ski Mode</v>
      </c>
      <c r="AN5" s="5">
        <v>0</v>
      </c>
      <c r="AU5" s="168" t="str">
        <f>Languages!A38</f>
        <v>Automatic</v>
      </c>
      <c r="AV5" s="5">
        <v>2</v>
      </c>
      <c r="AX5" s="18" t="s">
        <v>366</v>
      </c>
      <c r="AY5" s="64">
        <v>25</v>
      </c>
      <c r="AZ5" s="168" t="str">
        <f>Languages!A260</f>
        <v>Nautical (ft)</v>
      </c>
      <c r="BA5" s="4">
        <v>12</v>
      </c>
      <c r="BD5" s="168" t="str">
        <f>Languages!A224</f>
        <v>meters/min</v>
      </c>
      <c r="BE5" s="4">
        <v>35</v>
      </c>
      <c r="BF5" s="168" t="str">
        <f>Languages!A222</f>
        <v>meters</v>
      </c>
      <c r="BG5" s="5">
        <v>11</v>
      </c>
      <c r="BJ5" s="168" t="str">
        <f>Languages!A142</f>
        <v>Hectopascals</v>
      </c>
      <c r="BK5" s="5">
        <v>28</v>
      </c>
      <c r="BN5" s="168" t="str">
        <f>Languages!A272</f>
        <v>Degrees</v>
      </c>
      <c r="BO5" s="5">
        <v>0</v>
      </c>
      <c r="BP5" s="135" t="str">
        <f>Languages!A140</f>
        <v>Grid</v>
      </c>
      <c r="BQ5" s="5">
        <v>19</v>
      </c>
      <c r="BS5" s="168" t="str">
        <f>Languages!A276</f>
        <v>Off</v>
      </c>
      <c r="BT5" s="176">
        <v>1</v>
      </c>
      <c r="BU5" s="176">
        <v>0</v>
      </c>
      <c r="BV5" s="168" t="str">
        <f>Languages!A380</f>
        <v>Continuous</v>
      </c>
      <c r="BW5" s="5">
        <v>2</v>
      </c>
      <c r="BX5" s="168" t="str">
        <f>Languages!A355</f>
        <v>Variable</v>
      </c>
      <c r="BY5" s="5">
        <v>10</v>
      </c>
      <c r="CB5" s="220" t="str">
        <f>Languages!A167</f>
        <v>Lamb. Conic 2 Par.</v>
      </c>
      <c r="CC5" s="176">
        <v>1</v>
      </c>
      <c r="CD5" s="203">
        <v>2</v>
      </c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25"/>
      <c r="CS5" s="18" t="s">
        <v>165</v>
      </c>
      <c r="CT5" s="7">
        <v>2</v>
      </c>
      <c r="CU5" s="18" t="s">
        <v>445</v>
      </c>
      <c r="CV5" s="64">
        <v>2</v>
      </c>
      <c r="CW5" s="7" t="s">
        <v>551</v>
      </c>
      <c r="CX5" s="65">
        <v>3</v>
      </c>
      <c r="DE5" s="135" t="str">
        <f>Languages!A169</f>
        <v>Lap</v>
      </c>
      <c r="DF5" s="4">
        <v>2</v>
      </c>
      <c r="DG5" s="168" t="str">
        <f>Languages!A169</f>
        <v>Lap</v>
      </c>
      <c r="DH5" s="5">
        <v>2</v>
      </c>
      <c r="DL5" s="168" t="str">
        <f>Languages!A342</f>
        <v>Tone &amp; Vib</v>
      </c>
      <c r="DM5" s="5">
        <v>2</v>
      </c>
      <c r="DO5" s="168" t="str">
        <f>Languages!A227</f>
        <v>miles</v>
      </c>
      <c r="DP5" s="4">
        <v>10</v>
      </c>
      <c r="DQ5" s="247">
        <v>1609.34</v>
      </c>
      <c r="DS5" s="168" t="s">
        <v>929</v>
      </c>
      <c r="DT5" s="4">
        <v>33</v>
      </c>
      <c r="DU5" s="246">
        <v>2.23693629</v>
      </c>
      <c r="EA5" s="6" t="s">
        <v>870</v>
      </c>
      <c r="EB5" s="5">
        <v>2</v>
      </c>
      <c r="EC5" s="4" t="s">
        <v>1019</v>
      </c>
      <c r="ED5" s="4">
        <v>2</v>
      </c>
      <c r="EE5" s="6" t="str">
        <f>Languages!A132&amp;"/dd mmm"</f>
        <v>Day/dd mmm</v>
      </c>
      <c r="EF5" s="5">
        <v>2</v>
      </c>
      <c r="EK5" s="168" t="str">
        <f>Languages!A20</f>
        <v>Altimeter</v>
      </c>
      <c r="EL5" s="225">
        <v>3</v>
      </c>
      <c r="EM5" s="126">
        <v>1796</v>
      </c>
      <c r="EN5" s="225">
        <v>255</v>
      </c>
      <c r="EO5" s="225">
        <v>0</v>
      </c>
      <c r="EP5" s="225">
        <v>255</v>
      </c>
      <c r="EQ5" s="225">
        <v>0</v>
      </c>
      <c r="ER5" s="225">
        <v>255</v>
      </c>
      <c r="ES5" s="225">
        <v>0</v>
      </c>
      <c r="ET5" s="225">
        <v>0</v>
      </c>
      <c r="EU5" s="26">
        <v>255</v>
      </c>
      <c r="FA5" s="168" t="str">
        <f>Languages!A206</f>
        <v>Male</v>
      </c>
      <c r="FB5" s="4">
        <v>1</v>
      </c>
      <c r="FC5" s="168" t="str">
        <f>Languages!A368</f>
        <v>Yes</v>
      </c>
      <c r="FD5" s="5">
        <v>1</v>
      </c>
      <c r="FK5" s="168" t="str">
        <f>Languages!A373</f>
        <v>Ski Mode</v>
      </c>
      <c r="FL5" s="4">
        <v>0</v>
      </c>
      <c r="FN5" s="135" t="str">
        <f>Languages!A69</f>
        <v>Cycling</v>
      </c>
      <c r="FO5" s="5">
        <v>2</v>
      </c>
      <c r="FP5" s="4" t="s">
        <v>363</v>
      </c>
      <c r="FQ5" s="176">
        <v>0</v>
      </c>
      <c r="FR5" s="176">
        <v>1</v>
      </c>
      <c r="FS5" s="168" t="str">
        <f>Languages!A272</f>
        <v>Degrees</v>
      </c>
      <c r="FT5" s="4">
        <v>0</v>
      </c>
      <c r="FU5" s="168" t="str">
        <f>Languages!A372</f>
        <v>Indoor</v>
      </c>
      <c r="FV5" s="5">
        <v>1</v>
      </c>
      <c r="FW5" s="136" t="str">
        <f>Languages!A23</f>
        <v>Always On</v>
      </c>
      <c r="FX5" s="4">
        <v>2</v>
      </c>
      <c r="GA5" s="136" t="str">
        <f>Languages!A23</f>
        <v>Always On</v>
      </c>
      <c r="GB5" s="281">
        <v>2</v>
      </c>
      <c r="GH5" s="168" t="str">
        <f>Languages!A342</f>
        <v>Tone &amp; Vib</v>
      </c>
      <c r="GI5" s="176">
        <v>2</v>
      </c>
      <c r="GJ5" s="176">
        <v>2</v>
      </c>
      <c r="GN5" s="168" t="str">
        <f>Languages!A373</f>
        <v>Ski Mode</v>
      </c>
      <c r="GO5" s="176">
        <v>1</v>
      </c>
      <c r="GP5" s="203">
        <v>1</v>
      </c>
      <c r="GR5" s="352"/>
      <c r="GS5" s="353"/>
      <c r="GT5" s="353"/>
      <c r="GU5" s="353"/>
      <c r="GV5" s="353"/>
      <c r="GW5" s="353"/>
      <c r="GX5" s="353"/>
      <c r="GY5" s="353"/>
      <c r="GZ5" s="353"/>
      <c r="HA5" s="353"/>
      <c r="HB5" s="354"/>
      <c r="HD5" t="s">
        <v>3969</v>
      </c>
      <c r="HE5" s="258">
        <v>1</v>
      </c>
      <c r="HI5">
        <f>1/HE5</f>
        <v>1</v>
      </c>
    </row>
    <row r="6" spans="1:217">
      <c r="A6" s="9"/>
      <c r="C6" s="174" t="str">
        <f>Languages!A267</f>
        <v>None</v>
      </c>
      <c r="D6" s="176">
        <v>0</v>
      </c>
      <c r="E6" s="17">
        <v>0</v>
      </c>
      <c r="H6" s="168" t="str">
        <f>Languages!A11</f>
        <v>30 Seconds</v>
      </c>
      <c r="I6" s="4">
        <v>30</v>
      </c>
      <c r="L6" s="168" t="str">
        <f>Languages!A236</f>
        <v>Area Calc.</v>
      </c>
      <c r="M6" s="4">
        <v>15</v>
      </c>
      <c r="T6" s="18" t="str">
        <f>IF(Output!C$51=9, V6, IF(Output!C$51=10,W6, IF(Output!C$51=12, X6, IF(Output!C$51=58, Y6, IF(Output!C$51=70,Z6,0)))))</f>
        <v>30ft</v>
      </c>
      <c r="U6" s="8">
        <v>3</v>
      </c>
      <c r="V6" s="7" t="s">
        <v>580</v>
      </c>
      <c r="W6" s="7" t="s">
        <v>334</v>
      </c>
      <c r="X6" s="7" t="s">
        <v>334</v>
      </c>
      <c r="Y6" s="7" t="s">
        <v>1048</v>
      </c>
      <c r="Z6" s="7" t="s">
        <v>580</v>
      </c>
      <c r="AA6" s="8">
        <v>3</v>
      </c>
      <c r="AD6" s="168" t="str">
        <f>Languages!A330</f>
        <v>Time</v>
      </c>
      <c r="AE6" s="4">
        <v>1</v>
      </c>
      <c r="AF6" s="168" t="str">
        <f>Languages!A188</f>
        <v>Less Often</v>
      </c>
      <c r="AG6" s="5">
        <v>35</v>
      </c>
      <c r="AX6" s="18" t="s">
        <v>367</v>
      </c>
      <c r="AY6" s="64">
        <v>21</v>
      </c>
      <c r="AZ6" s="168" t="str">
        <f>Languages!A366</f>
        <v>Yards</v>
      </c>
      <c r="BA6" s="4">
        <v>58</v>
      </c>
      <c r="BD6" s="168" t="str">
        <f>Languages!A225</f>
        <v>meters/sec</v>
      </c>
      <c r="BE6" s="4">
        <v>50</v>
      </c>
      <c r="BJ6" s="168" t="s">
        <v>427</v>
      </c>
      <c r="BK6" s="5">
        <v>130</v>
      </c>
      <c r="BN6" s="168" t="str">
        <f>Languages!A230</f>
        <v>Mils</v>
      </c>
      <c r="BO6" s="5">
        <v>52</v>
      </c>
      <c r="BP6" s="135" t="str">
        <f>Languages!A353</f>
        <v>User</v>
      </c>
      <c r="BQ6" s="5">
        <v>57</v>
      </c>
      <c r="CB6" s="220" t="str">
        <f>Languages!A273</f>
        <v>Obliq Mrctr Pt Az.</v>
      </c>
      <c r="CC6" s="176">
        <v>2</v>
      </c>
      <c r="CD6" s="203">
        <v>3</v>
      </c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25"/>
      <c r="CS6" s="18" t="s">
        <v>166</v>
      </c>
      <c r="CT6" s="7">
        <v>39</v>
      </c>
      <c r="CU6" s="18" t="s">
        <v>446</v>
      </c>
      <c r="CV6" s="64">
        <v>3</v>
      </c>
      <c r="CW6" s="7" t="s">
        <v>552</v>
      </c>
      <c r="CX6" s="65">
        <v>4</v>
      </c>
      <c r="DE6" s="135" t="str">
        <f>Languages!A241</f>
        <v>MOB</v>
      </c>
      <c r="DF6" s="4">
        <v>3</v>
      </c>
      <c r="DG6" s="168" t="str">
        <f>Languages!A241</f>
        <v>MOB</v>
      </c>
      <c r="DH6" s="5">
        <v>3</v>
      </c>
      <c r="DL6" s="168" t="str">
        <f>Languages!A267</f>
        <v>None</v>
      </c>
      <c r="DM6" s="5">
        <v>3</v>
      </c>
      <c r="DO6" s="237" t="str">
        <f>Languages!A222</f>
        <v>meters</v>
      </c>
      <c r="DP6" s="4">
        <v>11</v>
      </c>
      <c r="DQ6" s="5">
        <v>1</v>
      </c>
      <c r="EA6" s="6" t="s">
        <v>1027</v>
      </c>
      <c r="EB6" s="5">
        <v>3</v>
      </c>
      <c r="EC6" s="4" t="s">
        <v>1020</v>
      </c>
      <c r="ED6" s="4">
        <v>3</v>
      </c>
      <c r="EE6" s="6" t="str">
        <f>Languages!A52&amp;" %/"&amp;Languages!A132&amp;" dd"</f>
        <v>Battery %/Day dd</v>
      </c>
      <c r="EF6" s="5">
        <v>3</v>
      </c>
      <c r="EK6" s="168" t="str">
        <f>Languages!A50</f>
        <v>Barometer</v>
      </c>
      <c r="EL6" s="225">
        <v>3</v>
      </c>
      <c r="EM6" s="126">
        <v>1796</v>
      </c>
      <c r="EN6" s="225">
        <v>255</v>
      </c>
      <c r="EO6" s="225">
        <v>0</v>
      </c>
      <c r="EP6" s="225">
        <v>255</v>
      </c>
      <c r="EQ6" s="225">
        <v>0</v>
      </c>
      <c r="ER6" s="225">
        <v>255</v>
      </c>
      <c r="ES6" s="225">
        <v>0</v>
      </c>
      <c r="ET6" s="225">
        <v>1</v>
      </c>
      <c r="EU6" s="26">
        <v>255</v>
      </c>
      <c r="FS6" s="168" t="str">
        <f>Languages!A230</f>
        <v>Mils</v>
      </c>
      <c r="FT6" s="4">
        <v>0</v>
      </c>
      <c r="FU6" s="168" t="str">
        <f>Languages!A330</f>
        <v>Time</v>
      </c>
      <c r="FV6" s="5">
        <v>0</v>
      </c>
      <c r="GH6" s="168" t="str">
        <f>Languages!A267</f>
        <v>None</v>
      </c>
      <c r="GI6" s="176">
        <v>3</v>
      </c>
      <c r="GJ6" s="176">
        <v>3</v>
      </c>
      <c r="GR6" s="352"/>
      <c r="GS6" s="353"/>
      <c r="GT6" s="353"/>
      <c r="GU6" s="353"/>
      <c r="GV6" s="353"/>
      <c r="GW6" s="353"/>
      <c r="GX6" s="353"/>
      <c r="GY6" s="353"/>
      <c r="GZ6" s="353"/>
      <c r="HA6" s="353"/>
      <c r="HB6" s="354"/>
      <c r="HD6" s="136" t="str">
        <f>Languages!A159</f>
        <v>inches</v>
      </c>
      <c r="HE6" s="258">
        <v>0.39369999999999999</v>
      </c>
      <c r="HI6" s="284">
        <f>1/HE6</f>
        <v>2.5400050800101601</v>
      </c>
    </row>
    <row r="7" spans="1:217">
      <c r="A7" s="289" t="s">
        <v>4520</v>
      </c>
      <c r="H7" s="168" t="str">
        <f>Languages!A3</f>
        <v>1 Minute</v>
      </c>
      <c r="I7" s="4">
        <v>60</v>
      </c>
      <c r="L7" s="168" t="str">
        <f>Languages!A63</f>
        <v>Clock</v>
      </c>
      <c r="M7" s="4">
        <v>21</v>
      </c>
      <c r="T7" s="18" t="str">
        <f>IF(Output!C$51=9, V7, IF(Output!C$51=10,W7, IF(Output!C$51=12, X7, IF(Output!C$51=58, Y7, IF(Output!C$51=70,Z7,0)))))</f>
        <v>50ft</v>
      </c>
      <c r="U7" s="184">
        <v>4</v>
      </c>
      <c r="V7" s="66" t="s">
        <v>581</v>
      </c>
      <c r="W7" s="7" t="s">
        <v>335</v>
      </c>
      <c r="X7" s="7" t="s">
        <v>335</v>
      </c>
      <c r="Y7" s="7" t="s">
        <v>1049</v>
      </c>
      <c r="Z7" s="66" t="s">
        <v>581</v>
      </c>
      <c r="AA7" s="184">
        <v>4</v>
      </c>
      <c r="AD7" s="168" t="s">
        <v>240</v>
      </c>
      <c r="AE7" s="4">
        <v>3</v>
      </c>
      <c r="AF7" s="168" t="str">
        <f>Languages!A187</f>
        <v>Least Often</v>
      </c>
      <c r="AG7" s="5">
        <v>50</v>
      </c>
      <c r="AX7" s="18" t="s">
        <v>368</v>
      </c>
      <c r="AY7" s="64">
        <v>27</v>
      </c>
      <c r="AZ7" s="168" t="str">
        <f>Languages!A261</f>
        <v>Nautical (m)</v>
      </c>
      <c r="BA7" s="4">
        <v>70</v>
      </c>
      <c r="BD7" s="168" t="str">
        <f>Languages!A223</f>
        <v>meters/hr</v>
      </c>
      <c r="BE7" s="4">
        <v>124</v>
      </c>
      <c r="CB7" s="220" t="str">
        <f>Languages!A274</f>
        <v>Obliq Mrctr 2 Pt</v>
      </c>
      <c r="CC7" s="176">
        <v>2</v>
      </c>
      <c r="CD7" s="203">
        <v>4</v>
      </c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25"/>
      <c r="CS7" s="18" t="s">
        <v>167</v>
      </c>
      <c r="CT7" s="7">
        <v>41</v>
      </c>
      <c r="CU7" s="18" t="s">
        <v>447</v>
      </c>
      <c r="CV7" s="65">
        <v>4</v>
      </c>
      <c r="CW7" s="7" t="s">
        <v>553</v>
      </c>
      <c r="CX7" s="65">
        <v>5</v>
      </c>
      <c r="DE7" s="135" t="str">
        <f>Languages!A124</f>
        <v>Flashlight</v>
      </c>
      <c r="DF7" s="4">
        <v>4</v>
      </c>
      <c r="DG7" s="168" t="str">
        <f>Languages!A124</f>
        <v>Flashlight</v>
      </c>
      <c r="DH7" s="5">
        <v>4</v>
      </c>
      <c r="DO7" s="168" t="str">
        <f>Languages!A367</f>
        <v>yards</v>
      </c>
      <c r="DP7" s="4">
        <v>58</v>
      </c>
      <c r="DQ7" s="5">
        <v>0.91439999999999999</v>
      </c>
      <c r="EC7" s="4" t="s">
        <v>1021</v>
      </c>
      <c r="ED7" s="4">
        <v>4</v>
      </c>
      <c r="EE7" s="6" t="str">
        <f>Languages!A132&amp;" dd/"&amp;Languages!A52&amp;" %, "&amp;Languages!A322</f>
        <v>Day dd/Battery %, Sunrise</v>
      </c>
      <c r="EF7" s="5">
        <v>4</v>
      </c>
      <c r="EK7" s="168" t="str">
        <f>Languages!A58</f>
        <v>Cadence</v>
      </c>
      <c r="EL7" s="225">
        <v>3</v>
      </c>
      <c r="EM7" s="126">
        <v>1796</v>
      </c>
      <c r="EN7" s="225">
        <v>255</v>
      </c>
      <c r="EO7" s="225">
        <v>0</v>
      </c>
      <c r="EP7" s="225">
        <v>255</v>
      </c>
      <c r="EQ7" s="225">
        <v>0</v>
      </c>
      <c r="ER7" s="225">
        <v>255</v>
      </c>
      <c r="ES7" s="225">
        <v>0</v>
      </c>
      <c r="ET7" s="225">
        <v>6</v>
      </c>
      <c r="EU7" s="26">
        <v>255</v>
      </c>
      <c r="FU7" s="168" t="s">
        <v>240</v>
      </c>
      <c r="FV7" s="5">
        <v>0</v>
      </c>
      <c r="GR7" s="352"/>
      <c r="GS7" s="353"/>
      <c r="GT7" s="353"/>
      <c r="GU7" s="353"/>
      <c r="GV7" s="353"/>
      <c r="GW7" s="353"/>
      <c r="GX7" s="353"/>
      <c r="GY7" s="353"/>
      <c r="GZ7" s="353"/>
      <c r="HA7" s="353"/>
      <c r="HB7" s="354"/>
      <c r="HD7" s="136" t="str">
        <f>Languages!A222</f>
        <v>meters</v>
      </c>
      <c r="HE7" s="258">
        <v>100</v>
      </c>
      <c r="HI7" s="255">
        <f>1/HE7</f>
        <v>0.01</v>
      </c>
    </row>
    <row r="8" spans="1:217">
      <c r="A8" s="10">
        <v>2.6</v>
      </c>
      <c r="H8" s="168" t="str">
        <f>Languages!A6</f>
        <v>2 Minutes</v>
      </c>
      <c r="I8" s="4">
        <v>120</v>
      </c>
      <c r="L8" s="168" t="str">
        <f>Languages!A125</f>
        <v>Coordinates</v>
      </c>
      <c r="M8" s="4">
        <v>20</v>
      </c>
      <c r="T8" s="18" t="str">
        <f>IF(Output!C$51=9, V8, IF(Output!C$51=10,W8, IF(Output!C$51=12, X8, IF(Output!C$51=58, Y8, IF(Output!C$51=70,Z8,0)))))</f>
        <v>80ft</v>
      </c>
      <c r="U8" s="184">
        <v>5</v>
      </c>
      <c r="V8" s="66" t="s">
        <v>582</v>
      </c>
      <c r="W8" s="7" t="s">
        <v>336</v>
      </c>
      <c r="X8" s="7" t="s">
        <v>336</v>
      </c>
      <c r="Y8" s="7" t="s">
        <v>1050</v>
      </c>
      <c r="Z8" s="66" t="s">
        <v>582</v>
      </c>
      <c r="AA8" s="184">
        <v>5</v>
      </c>
      <c r="AF8" s="193"/>
      <c r="AX8" s="18" t="s">
        <v>369</v>
      </c>
      <c r="AY8" s="65">
        <v>96</v>
      </c>
      <c r="CB8" s="220" t="str">
        <f>Languages!A315</f>
        <v>Strgrph North Pole</v>
      </c>
      <c r="CC8" s="176">
        <v>3</v>
      </c>
      <c r="CD8" s="203">
        <v>5</v>
      </c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25"/>
      <c r="CS8" s="18" t="s">
        <v>163</v>
      </c>
      <c r="CT8" s="7">
        <v>3</v>
      </c>
      <c r="CU8" s="18" t="s">
        <v>448</v>
      </c>
      <c r="CV8" s="65">
        <v>5</v>
      </c>
      <c r="CW8" s="7" t="s">
        <v>554</v>
      </c>
      <c r="CX8" s="65">
        <v>6</v>
      </c>
      <c r="DG8" s="168" t="str">
        <f>Languages!A381</f>
        <v>Scroll Data</v>
      </c>
      <c r="DH8" s="5">
        <v>5</v>
      </c>
      <c r="EC8" s="4" t="s">
        <v>1022</v>
      </c>
      <c r="ED8" s="4">
        <v>5</v>
      </c>
      <c r="EK8" s="168" t="str">
        <f>Languages!A66</f>
        <v>Compass</v>
      </c>
      <c r="EL8" s="225">
        <v>3</v>
      </c>
      <c r="EM8" s="126">
        <v>1796</v>
      </c>
      <c r="EN8" s="225">
        <v>255</v>
      </c>
      <c r="EO8" s="225">
        <v>0</v>
      </c>
      <c r="EP8" s="225">
        <v>255</v>
      </c>
      <c r="EQ8" s="225">
        <v>0</v>
      </c>
      <c r="ER8" s="225">
        <v>255</v>
      </c>
      <c r="ES8" s="225">
        <v>0</v>
      </c>
      <c r="ET8" s="225">
        <v>3</v>
      </c>
      <c r="EU8" s="26">
        <v>255</v>
      </c>
      <c r="GR8" s="352"/>
      <c r="GS8" s="353"/>
      <c r="GT8" s="353"/>
      <c r="GU8" s="353"/>
      <c r="GV8" s="353"/>
      <c r="GW8" s="353"/>
      <c r="GX8" s="353"/>
      <c r="GY8" s="353"/>
      <c r="GZ8" s="353"/>
      <c r="HA8" s="353"/>
      <c r="HB8" s="354"/>
      <c r="HE8" s="258"/>
      <c r="HH8" s="239"/>
    </row>
    <row r="9" spans="1:217">
      <c r="A9" s="10"/>
      <c r="L9" s="168" t="str">
        <f>"FIT "&amp;Languages!A122</f>
        <v>FIT History</v>
      </c>
      <c r="M9" s="4">
        <v>23</v>
      </c>
      <c r="T9" s="18" t="str">
        <f>IF(Output!C$51=9, V9, IF(Output!C$51=10,W9, IF(Output!C$51=12, X9, IF(Output!C$51=58, Y9, IF(Output!C$51=70,Z9,0)))))</f>
        <v>120ft</v>
      </c>
      <c r="U9" s="184">
        <v>6</v>
      </c>
      <c r="V9" s="66" t="s">
        <v>583</v>
      </c>
      <c r="W9" s="7" t="s">
        <v>337</v>
      </c>
      <c r="X9" s="7" t="s">
        <v>337</v>
      </c>
      <c r="Y9" s="7" t="s">
        <v>1051</v>
      </c>
      <c r="Z9" s="66" t="s">
        <v>583</v>
      </c>
      <c r="AA9" s="184">
        <v>6</v>
      </c>
      <c r="AD9" s="178"/>
      <c r="AE9" s="177"/>
      <c r="AF9" s="193" t="s">
        <v>1129</v>
      </c>
      <c r="AG9" s="25">
        <v>100</v>
      </c>
      <c r="AX9" s="18" t="s">
        <v>370</v>
      </c>
      <c r="AY9" s="65">
        <v>26</v>
      </c>
      <c r="AZ9" s="178"/>
      <c r="BA9" s="177"/>
      <c r="CB9" s="220" t="str">
        <f>Languages!A317</f>
        <v>Strgrph South Pole</v>
      </c>
      <c r="CC9" s="176">
        <v>3</v>
      </c>
      <c r="CD9" s="203">
        <v>6</v>
      </c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25"/>
      <c r="CS9" s="18" t="s">
        <v>168</v>
      </c>
      <c r="CT9" s="7">
        <v>29</v>
      </c>
      <c r="CU9" s="18" t="s">
        <v>449</v>
      </c>
      <c r="CV9" s="65">
        <v>6</v>
      </c>
      <c r="CW9" s="7" t="s">
        <v>555</v>
      </c>
      <c r="CX9" s="65">
        <v>7</v>
      </c>
      <c r="EC9" s="4" t="s">
        <v>1023</v>
      </c>
      <c r="ED9" s="4">
        <v>6</v>
      </c>
      <c r="EK9" s="168" t="str">
        <f>Languages!A82</f>
        <v>Dual Grid</v>
      </c>
      <c r="EL9" s="225">
        <v>4</v>
      </c>
      <c r="EM9" s="126">
        <v>1</v>
      </c>
      <c r="EN9" s="225">
        <v>45</v>
      </c>
      <c r="EO9" s="225">
        <v>1</v>
      </c>
      <c r="EP9" s="225">
        <v>46</v>
      </c>
      <c r="EQ9" s="225">
        <v>1</v>
      </c>
      <c r="ER9" s="225">
        <v>255</v>
      </c>
      <c r="ES9" s="225">
        <v>0</v>
      </c>
      <c r="ET9" s="225">
        <v>9</v>
      </c>
      <c r="EU9" s="26">
        <v>0</v>
      </c>
      <c r="GR9" s="352"/>
      <c r="GS9" s="353"/>
      <c r="GT9" s="353"/>
      <c r="GU9" s="353"/>
      <c r="GV9" s="353"/>
      <c r="GW9" s="353"/>
      <c r="GX9" s="353"/>
      <c r="GY9" s="353"/>
      <c r="GZ9" s="353"/>
      <c r="HA9" s="353"/>
      <c r="HB9" s="354"/>
      <c r="HD9" s="118" t="s">
        <v>1121</v>
      </c>
      <c r="HE9" s="258"/>
    </row>
    <row r="10" spans="1:217">
      <c r="A10" s="10" t="s">
        <v>960</v>
      </c>
      <c r="H10" s="178"/>
      <c r="I10" s="177"/>
      <c r="L10" s="168" t="str">
        <f>Languages!A238</f>
        <v>Geocaches</v>
      </c>
      <c r="M10" s="4">
        <v>7</v>
      </c>
      <c r="T10" s="18" t="str">
        <f>IF(Output!C$51=9, V10, IF(Output!C$51=10,W10, IF(Output!C$51=12, X10, IF(Output!C$51=58, Y10, IF(Output!C$51=70,Z10,0)))))</f>
        <v>200ft</v>
      </c>
      <c r="U10" s="184">
        <v>7</v>
      </c>
      <c r="V10" s="66" t="s">
        <v>584</v>
      </c>
      <c r="W10" s="7" t="s">
        <v>338</v>
      </c>
      <c r="X10" s="7" t="s">
        <v>338</v>
      </c>
      <c r="Y10" s="7" t="s">
        <v>1052</v>
      </c>
      <c r="Z10" s="66" t="s">
        <v>584</v>
      </c>
      <c r="AA10" s="184">
        <v>7</v>
      </c>
      <c r="AD10" s="178"/>
      <c r="AE10" s="177"/>
      <c r="AF10" s="194"/>
      <c r="AX10" s="18" t="s">
        <v>371</v>
      </c>
      <c r="AY10" s="65">
        <v>84</v>
      </c>
      <c r="AZ10" s="178"/>
      <c r="BA10" s="177"/>
      <c r="CB10" s="220" t="str">
        <f>Languages!A316</f>
        <v>Strgrph Oblique</v>
      </c>
      <c r="CC10" s="176">
        <v>3</v>
      </c>
      <c r="CD10" s="203">
        <v>7</v>
      </c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25"/>
      <c r="CS10" s="18" t="s">
        <v>169</v>
      </c>
      <c r="CT10" s="7">
        <v>33</v>
      </c>
      <c r="CU10" s="18" t="s">
        <v>450</v>
      </c>
      <c r="CV10" s="65">
        <v>9</v>
      </c>
      <c r="CW10" s="7" t="s">
        <v>556</v>
      </c>
      <c r="CX10" s="65">
        <v>20</v>
      </c>
      <c r="EC10" s="4" t="s">
        <v>1024</v>
      </c>
      <c r="ED10" s="4">
        <v>7</v>
      </c>
      <c r="EK10" s="168" t="str">
        <f>Languages!A141</f>
        <v>Heart Rate</v>
      </c>
      <c r="EL10" s="225">
        <v>3</v>
      </c>
      <c r="EM10" s="126">
        <v>1796</v>
      </c>
      <c r="EN10" s="225">
        <v>255</v>
      </c>
      <c r="EO10" s="225">
        <v>0</v>
      </c>
      <c r="EP10" s="225">
        <v>255</v>
      </c>
      <c r="EQ10" s="225">
        <v>0</v>
      </c>
      <c r="ER10" s="225">
        <v>255</v>
      </c>
      <c r="ES10" s="225">
        <v>0</v>
      </c>
      <c r="ET10" s="225">
        <v>5</v>
      </c>
      <c r="EU10" s="26">
        <v>255</v>
      </c>
      <c r="GR10" s="352"/>
      <c r="GS10" s="353"/>
      <c r="GT10" s="353"/>
      <c r="GU10" s="353"/>
      <c r="GV10" s="353"/>
      <c r="GW10" s="353"/>
      <c r="GX10" s="353"/>
      <c r="GY10" s="353"/>
      <c r="GZ10" s="353"/>
      <c r="HA10" s="353"/>
      <c r="HB10" s="354"/>
      <c r="HD10" t="s">
        <v>4001</v>
      </c>
      <c r="HE10" s="258">
        <v>0.1</v>
      </c>
      <c r="HI10">
        <v>2.5400050800101601</v>
      </c>
    </row>
    <row r="11" spans="1:217">
      <c r="A11" s="28">
        <v>41429</v>
      </c>
      <c r="H11" s="178"/>
      <c r="I11" s="177"/>
      <c r="L11" s="168" t="str">
        <f>Languages!A249</f>
        <v>GPS Tools</v>
      </c>
      <c r="M11" s="4">
        <v>19</v>
      </c>
      <c r="T11" s="18" t="str">
        <f>IF(Output!C$51=9, V11, IF(Output!C$51=10,W11, IF(Output!C$51=12, X11, IF(Output!C$51=58, Y11, IF(Output!C$51=70,Z11,0)))))</f>
        <v>300ft</v>
      </c>
      <c r="U11" s="184">
        <v>8</v>
      </c>
      <c r="V11" s="66" t="s">
        <v>585</v>
      </c>
      <c r="W11" s="7" t="s">
        <v>339</v>
      </c>
      <c r="X11" s="7" t="s">
        <v>339</v>
      </c>
      <c r="Y11" s="7" t="s">
        <v>1053</v>
      </c>
      <c r="Z11" s="66" t="s">
        <v>585</v>
      </c>
      <c r="AA11" s="184">
        <v>8</v>
      </c>
      <c r="AF11" s="194" t="s">
        <v>873</v>
      </c>
      <c r="AG11" s="195">
        <v>100</v>
      </c>
      <c r="AX11" s="18" t="s">
        <v>372</v>
      </c>
      <c r="AY11" s="65">
        <v>95</v>
      </c>
      <c r="AZ11" s="178"/>
      <c r="BA11" s="177"/>
      <c r="CB11" s="220" t="str">
        <f>Languages!A314</f>
        <v>Strgrph Equitorial</v>
      </c>
      <c r="CC11" s="176">
        <v>3</v>
      </c>
      <c r="CD11" s="203">
        <v>8</v>
      </c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25"/>
      <c r="CS11" s="18" t="s">
        <v>170</v>
      </c>
      <c r="CT11" s="7">
        <v>43</v>
      </c>
      <c r="CU11" s="18" t="s">
        <v>451</v>
      </c>
      <c r="CV11" s="65">
        <v>7</v>
      </c>
      <c r="CW11" s="7" t="s">
        <v>557</v>
      </c>
      <c r="CX11" s="65">
        <v>10</v>
      </c>
      <c r="DO11" s="245"/>
      <c r="EC11" s="4" t="s">
        <v>865</v>
      </c>
      <c r="ED11" s="4">
        <v>8</v>
      </c>
      <c r="EK11" s="168" t="str">
        <f>Languages!A208</f>
        <v>Map</v>
      </c>
      <c r="EL11" s="225">
        <v>3</v>
      </c>
      <c r="EM11" s="126">
        <v>1796</v>
      </c>
      <c r="EN11" s="225">
        <v>255</v>
      </c>
      <c r="EO11" s="225">
        <v>0</v>
      </c>
      <c r="EP11" s="225">
        <v>255</v>
      </c>
      <c r="EQ11" s="225">
        <v>0</v>
      </c>
      <c r="ER11" s="225">
        <v>255</v>
      </c>
      <c r="ES11" s="225">
        <v>0</v>
      </c>
      <c r="ET11" s="225">
        <v>4</v>
      </c>
      <c r="EU11" s="26">
        <v>255</v>
      </c>
      <c r="GR11" s="352"/>
      <c r="GS11" s="353"/>
      <c r="GT11" s="353"/>
      <c r="GU11" s="353"/>
      <c r="GV11" s="353"/>
      <c r="GW11" s="353"/>
      <c r="GX11" s="353"/>
      <c r="GY11" s="353"/>
      <c r="GZ11" s="353"/>
      <c r="HA11" s="353"/>
      <c r="HB11" s="354"/>
      <c r="HD11" t="s">
        <v>4000</v>
      </c>
      <c r="HE11" s="258">
        <v>0.22045999999999999</v>
      </c>
    </row>
    <row r="12" spans="1:217" ht="15" thickBot="1">
      <c r="A12" s="28"/>
      <c r="H12" s="178"/>
      <c r="I12" s="177"/>
      <c r="L12" s="168" t="str">
        <f>Languages!A239</f>
        <v>Hunt &amp; Fish</v>
      </c>
      <c r="M12" s="4">
        <v>17</v>
      </c>
      <c r="T12" s="18" t="str">
        <f>IF(Output!C$51=9, V12, IF(Output!C$51=10,W12, IF(Output!C$51=12, X12, IF(Output!C$51=58, Y12, IF(Output!C$51=70,Z12,0)))))</f>
        <v>500ft</v>
      </c>
      <c r="U12" s="184">
        <v>9</v>
      </c>
      <c r="V12" s="66" t="s">
        <v>586</v>
      </c>
      <c r="W12" s="7" t="s">
        <v>340</v>
      </c>
      <c r="X12" s="7" t="s">
        <v>340</v>
      </c>
      <c r="Y12" s="7" t="s">
        <v>1054</v>
      </c>
      <c r="Z12" s="66" t="s">
        <v>586</v>
      </c>
      <c r="AA12" s="184">
        <v>9</v>
      </c>
      <c r="AX12" s="18" t="s">
        <v>373</v>
      </c>
      <c r="AY12" s="65">
        <v>23</v>
      </c>
      <c r="AZ12" s="178"/>
      <c r="BA12" s="177"/>
      <c r="CS12" s="18" t="s">
        <v>171</v>
      </c>
      <c r="CT12" s="7">
        <v>31</v>
      </c>
      <c r="CU12" s="18" t="s">
        <v>452</v>
      </c>
      <c r="CV12" s="65">
        <v>8</v>
      </c>
      <c r="CW12" s="7" t="s">
        <v>558</v>
      </c>
      <c r="CX12" s="65">
        <v>11</v>
      </c>
      <c r="EC12" s="4" t="s">
        <v>1025</v>
      </c>
      <c r="ED12" s="4">
        <v>9</v>
      </c>
      <c r="EK12" s="168" t="str">
        <f>Languages!A326</f>
        <v>Temp.</v>
      </c>
      <c r="EL12" s="225">
        <v>3</v>
      </c>
      <c r="EM12" s="126">
        <v>1796</v>
      </c>
      <c r="EN12" s="225">
        <v>255</v>
      </c>
      <c r="EO12" s="225">
        <v>0</v>
      </c>
      <c r="EP12" s="225">
        <v>255</v>
      </c>
      <c r="EQ12" s="225">
        <v>0</v>
      </c>
      <c r="ER12" s="225">
        <v>255</v>
      </c>
      <c r="ES12" s="225">
        <v>0</v>
      </c>
      <c r="ET12" s="225">
        <v>2</v>
      </c>
      <c r="EU12" s="26">
        <v>255</v>
      </c>
      <c r="GR12" s="355"/>
      <c r="GS12" s="356"/>
      <c r="GT12" s="356"/>
      <c r="GU12" s="356"/>
      <c r="GV12" s="356"/>
      <c r="GW12" s="356"/>
      <c r="GX12" s="356"/>
      <c r="GY12" s="356"/>
      <c r="GZ12" s="356"/>
      <c r="HA12" s="356"/>
      <c r="HB12" s="357"/>
      <c r="HE12" s="258"/>
    </row>
    <row r="13" spans="1:217">
      <c r="A13" s="28" t="s">
        <v>1112</v>
      </c>
      <c r="H13" s="178"/>
      <c r="I13" s="177"/>
      <c r="L13" s="168" t="str">
        <f>Languages!A241</f>
        <v>MOB</v>
      </c>
      <c r="M13" s="4">
        <v>2</v>
      </c>
      <c r="T13" s="18" t="str">
        <f>IF(Output!C$51=9, V13, IF(Output!C$51=10,W13, IF(Output!C$51=12, X13, IF(Output!C$51=58, Y13, IF(Output!C$51=70,Z13,0)))))</f>
        <v>800ft</v>
      </c>
      <c r="U13" s="184">
        <v>10</v>
      </c>
      <c r="V13" s="66" t="s">
        <v>587</v>
      </c>
      <c r="W13" s="7" t="s">
        <v>341</v>
      </c>
      <c r="X13" s="7" t="s">
        <v>341</v>
      </c>
      <c r="Y13" s="7" t="s">
        <v>1055</v>
      </c>
      <c r="Z13" s="66" t="s">
        <v>587</v>
      </c>
      <c r="AA13" s="184">
        <v>10</v>
      </c>
      <c r="AX13" s="18" t="s">
        <v>374</v>
      </c>
      <c r="AY13" s="65">
        <v>94</v>
      </c>
      <c r="AZ13" s="178"/>
      <c r="BA13" s="177"/>
      <c r="CS13" s="18" t="s">
        <v>172</v>
      </c>
      <c r="CT13" s="7">
        <v>4</v>
      </c>
      <c r="CU13" s="18" t="s">
        <v>453</v>
      </c>
      <c r="CV13" s="65">
        <v>10</v>
      </c>
      <c r="CW13" s="7" t="s">
        <v>559</v>
      </c>
      <c r="CX13" s="65">
        <v>12</v>
      </c>
      <c r="EC13" s="4" t="s">
        <v>1026</v>
      </c>
      <c r="ED13" s="4">
        <v>10</v>
      </c>
      <c r="EK13" s="168" t="str">
        <f>Languages!A330</f>
        <v>Time</v>
      </c>
      <c r="EL13" s="225">
        <v>3</v>
      </c>
      <c r="EM13" s="235">
        <v>11</v>
      </c>
      <c r="EN13" s="225">
        <v>83</v>
      </c>
      <c r="EO13" s="225">
        <v>0</v>
      </c>
      <c r="EP13" s="225">
        <v>83</v>
      </c>
      <c r="EQ13" s="225">
        <v>0</v>
      </c>
      <c r="ER13" s="225">
        <v>83</v>
      </c>
      <c r="ES13" s="225">
        <v>0</v>
      </c>
      <c r="ET13" s="225">
        <v>7</v>
      </c>
      <c r="EU13" s="26">
        <v>1</v>
      </c>
      <c r="HD13" s="133" t="s">
        <v>3898</v>
      </c>
      <c r="HE13" s="258"/>
    </row>
    <row r="14" spans="1:217">
      <c r="A14" s="89" t="s">
        <v>1113</v>
      </c>
      <c r="H14" s="178"/>
      <c r="I14" s="177"/>
      <c r="L14" s="168" t="str">
        <f>Languages!A237</f>
        <v>POIs</v>
      </c>
      <c r="M14" s="4">
        <v>1</v>
      </c>
      <c r="T14" s="18" t="str">
        <f>IF(Output!C$51=9, V14, IF(Output!C$51=10,W14, IF(Output!C$51=12, X14, IF(Output!C$51=58, Y14, IF(Output!C$51=70,Z14,0)))))</f>
        <v>0.2nm</v>
      </c>
      <c r="U14" s="184">
        <v>11</v>
      </c>
      <c r="V14" s="66" t="s">
        <v>588</v>
      </c>
      <c r="W14" s="7" t="s">
        <v>342</v>
      </c>
      <c r="X14" s="7" t="s">
        <v>605</v>
      </c>
      <c r="Y14" s="7" t="s">
        <v>342</v>
      </c>
      <c r="Z14" s="7" t="s">
        <v>605</v>
      </c>
      <c r="AA14" s="184">
        <v>11</v>
      </c>
      <c r="AX14" s="18" t="s">
        <v>375</v>
      </c>
      <c r="AY14" s="65">
        <v>24</v>
      </c>
      <c r="CS14" s="18" t="s">
        <v>173</v>
      </c>
      <c r="CT14" s="7">
        <v>36</v>
      </c>
      <c r="CU14" s="18" t="s">
        <v>454</v>
      </c>
      <c r="CV14" s="65">
        <v>11</v>
      </c>
      <c r="CW14" s="7" t="s">
        <v>560</v>
      </c>
      <c r="CX14" s="65">
        <v>13</v>
      </c>
      <c r="EK14" s="221" t="str">
        <f>Languages!A2</f>
        <v>1 Field</v>
      </c>
      <c r="EL14" s="225">
        <v>0</v>
      </c>
      <c r="EM14" s="235">
        <v>2</v>
      </c>
      <c r="EN14" s="249" t="s">
        <v>4455</v>
      </c>
      <c r="EO14" s="249" t="s">
        <v>4455</v>
      </c>
      <c r="EP14" s="250">
        <v>83</v>
      </c>
      <c r="EQ14" s="250">
        <v>0</v>
      </c>
      <c r="ER14" s="250">
        <v>83</v>
      </c>
      <c r="ES14" s="250">
        <v>0</v>
      </c>
      <c r="ET14" s="225">
        <v>9</v>
      </c>
      <c r="EU14" s="26">
        <v>255</v>
      </c>
      <c r="HC14" t="s">
        <v>3915</v>
      </c>
      <c r="HD14" s="136" t="s">
        <v>3915</v>
      </c>
      <c r="HE14" s="258">
        <v>1</v>
      </c>
    </row>
    <row r="15" spans="1:217" ht="15" thickBot="1">
      <c r="A15" s="88"/>
      <c r="L15" s="168" t="str">
        <f>Languages!A294</f>
        <v>Profiles</v>
      </c>
      <c r="M15" s="4">
        <v>14</v>
      </c>
      <c r="T15" s="18" t="str">
        <f>IF(Output!C$51=9, V15, IF(Output!C$51=10,W15, IF(Output!C$51=12, X15, IF(Output!C$51=58, Y15, IF(Output!C$51=70,Z15,0)))))</f>
        <v>0.3nm</v>
      </c>
      <c r="U15" s="184">
        <v>12</v>
      </c>
      <c r="V15" s="66" t="s">
        <v>589</v>
      </c>
      <c r="W15" s="7" t="s">
        <v>343</v>
      </c>
      <c r="X15" s="7" t="s">
        <v>606</v>
      </c>
      <c r="Y15" s="7" t="s">
        <v>343</v>
      </c>
      <c r="Z15" s="7" t="s">
        <v>606</v>
      </c>
      <c r="AA15" s="184">
        <v>12</v>
      </c>
      <c r="AX15" s="18" t="s">
        <v>1034</v>
      </c>
      <c r="AY15" s="64">
        <v>101</v>
      </c>
      <c r="CS15" s="18" t="s">
        <v>177</v>
      </c>
      <c r="CT15" s="7">
        <v>9</v>
      </c>
      <c r="CU15" s="18" t="s">
        <v>455</v>
      </c>
      <c r="CV15" s="65">
        <v>12</v>
      </c>
      <c r="CW15" s="7" t="s">
        <v>561</v>
      </c>
      <c r="CX15" s="65">
        <v>14</v>
      </c>
      <c r="EK15" s="221" t="str">
        <f>Languages!A5</f>
        <v>2 Fields</v>
      </c>
      <c r="EL15" s="225">
        <v>1</v>
      </c>
      <c r="EM15" s="235">
        <v>3</v>
      </c>
      <c r="EN15" s="249" t="s">
        <v>4455</v>
      </c>
      <c r="EO15" s="249" t="s">
        <v>4455</v>
      </c>
      <c r="EP15" s="249" t="s">
        <v>4455</v>
      </c>
      <c r="EQ15" s="251" t="s">
        <v>4455</v>
      </c>
      <c r="ER15" s="250">
        <v>83</v>
      </c>
      <c r="ES15" s="250">
        <v>0</v>
      </c>
      <c r="ET15" s="225">
        <v>9</v>
      </c>
      <c r="EU15" s="26">
        <v>255</v>
      </c>
      <c r="HC15" t="s">
        <v>2327</v>
      </c>
      <c r="HD15" s="136" t="s">
        <v>2328</v>
      </c>
      <c r="HE15" s="258">
        <v>2</v>
      </c>
    </row>
    <row r="16" spans="1:217">
      <c r="L16" s="168" t="str">
        <f>Languages!A126</f>
        <v>Routes</v>
      </c>
      <c r="M16" s="4">
        <v>8</v>
      </c>
      <c r="T16" s="18" t="str">
        <f>IF(Output!C$51=9, V16, IF(Output!C$51=10,W16, IF(Output!C$51=12, X16, IF(Output!C$51=58, Y16, IF(Output!C$51=70,Z16,0)))))</f>
        <v>0.5nm</v>
      </c>
      <c r="U16" s="184">
        <v>13</v>
      </c>
      <c r="V16" s="66" t="s">
        <v>590</v>
      </c>
      <c r="W16" s="7" t="s">
        <v>344</v>
      </c>
      <c r="X16" s="7" t="s">
        <v>607</v>
      </c>
      <c r="Y16" s="7" t="s">
        <v>344</v>
      </c>
      <c r="Z16" s="7" t="s">
        <v>607</v>
      </c>
      <c r="AA16" s="184">
        <v>13</v>
      </c>
      <c r="AX16" s="18" t="s">
        <v>376</v>
      </c>
      <c r="AY16" s="65">
        <v>22</v>
      </c>
      <c r="CS16" s="18" t="s">
        <v>178</v>
      </c>
      <c r="CT16" s="7">
        <v>10</v>
      </c>
      <c r="CU16" s="18" t="s">
        <v>456</v>
      </c>
      <c r="CV16" s="65">
        <v>13</v>
      </c>
      <c r="CW16" s="7" t="s">
        <v>562</v>
      </c>
      <c r="CX16" s="65">
        <v>15</v>
      </c>
      <c r="EK16" s="221" t="str">
        <f>Languages!A8</f>
        <v>3 Fields</v>
      </c>
      <c r="EL16" s="225">
        <v>2</v>
      </c>
      <c r="EM16" s="235">
        <v>4</v>
      </c>
      <c r="EN16" s="249" t="s">
        <v>4455</v>
      </c>
      <c r="EO16" s="249" t="s">
        <v>4455</v>
      </c>
      <c r="EP16" s="249" t="s">
        <v>4455</v>
      </c>
      <c r="EQ16" s="249" t="s">
        <v>4455</v>
      </c>
      <c r="ER16" s="249" t="s">
        <v>4455</v>
      </c>
      <c r="ES16" s="249" t="s">
        <v>4455</v>
      </c>
      <c r="ET16" s="225">
        <v>9</v>
      </c>
      <c r="EU16" s="26">
        <v>255</v>
      </c>
      <c r="HC16" t="s">
        <v>470</v>
      </c>
      <c r="HD16" s="136" t="s">
        <v>2578</v>
      </c>
      <c r="HE16" s="258">
        <v>3</v>
      </c>
    </row>
    <row r="17" spans="12:215">
      <c r="L17" s="168" t="str">
        <f>Languages!A244</f>
        <v>Satellite</v>
      </c>
      <c r="M17" s="4">
        <v>18</v>
      </c>
      <c r="T17" s="18" t="str">
        <f>IF(Output!C$51=9, V17, IF(Output!C$51=10,W17, IF(Output!C$51=12, X17, IF(Output!C$51=58, Y17, IF(Output!C$51=70,Z17,0)))))</f>
        <v>0.8nm</v>
      </c>
      <c r="U17" s="184">
        <v>14</v>
      </c>
      <c r="V17" s="66" t="s">
        <v>591</v>
      </c>
      <c r="W17" s="7" t="s">
        <v>345</v>
      </c>
      <c r="X17" s="7" t="s">
        <v>608</v>
      </c>
      <c r="Y17" s="7" t="s">
        <v>345</v>
      </c>
      <c r="Z17" s="7" t="s">
        <v>608</v>
      </c>
      <c r="AA17" s="184">
        <v>14</v>
      </c>
      <c r="AX17" s="18" t="s">
        <v>377</v>
      </c>
      <c r="AY17" s="65">
        <v>16</v>
      </c>
      <c r="CS17" s="18" t="s">
        <v>179</v>
      </c>
      <c r="CT17" s="7">
        <v>11</v>
      </c>
      <c r="CU17" s="18" t="s">
        <v>457</v>
      </c>
      <c r="CV17" s="65">
        <v>14</v>
      </c>
      <c r="CW17" s="7" t="s">
        <v>563</v>
      </c>
      <c r="CX17" s="65">
        <v>8</v>
      </c>
      <c r="EN17" s="225">
        <v>83</v>
      </c>
      <c r="EO17" s="225">
        <v>1</v>
      </c>
      <c r="EP17" s="176">
        <v>83</v>
      </c>
      <c r="EQ17" s="176">
        <v>1</v>
      </c>
      <c r="ER17" s="176">
        <v>83</v>
      </c>
      <c r="ES17" s="176">
        <v>1</v>
      </c>
      <c r="HC17" t="s">
        <v>2841</v>
      </c>
      <c r="HD17" s="136" t="s">
        <v>2842</v>
      </c>
      <c r="HE17" s="258">
        <v>4</v>
      </c>
    </row>
    <row r="18" spans="12:215">
      <c r="L18" s="168" t="str">
        <f>Languages!A245</f>
        <v>Setup</v>
      </c>
      <c r="M18" s="4">
        <v>5</v>
      </c>
      <c r="T18" s="18" t="str">
        <f>IF(Output!C$51=9, V18, IF(Output!C$51=10,W18, IF(Output!C$51=12, X18, IF(Output!C$51=58, Y18, IF(Output!C$51=70,Z18,0)))))</f>
        <v>1.2nm</v>
      </c>
      <c r="U18" s="184">
        <v>15</v>
      </c>
      <c r="V18" s="66" t="s">
        <v>592</v>
      </c>
      <c r="W18" s="7" t="s">
        <v>346</v>
      </c>
      <c r="X18" s="7" t="s">
        <v>609</v>
      </c>
      <c r="Y18" s="7" t="s">
        <v>346</v>
      </c>
      <c r="Z18" s="7" t="s">
        <v>609</v>
      </c>
      <c r="AA18" s="184">
        <v>15</v>
      </c>
      <c r="AX18" s="18" t="s">
        <v>378</v>
      </c>
      <c r="AY18" s="65">
        <v>3</v>
      </c>
      <c r="CS18" s="18" t="s">
        <v>180</v>
      </c>
      <c r="CT18" s="7">
        <v>12</v>
      </c>
      <c r="CU18" s="18" t="s">
        <v>458</v>
      </c>
      <c r="CV18" s="65">
        <v>15</v>
      </c>
      <c r="CW18" s="7" t="s">
        <v>564</v>
      </c>
      <c r="CX18" s="65">
        <v>9</v>
      </c>
      <c r="EK18" s="221" t="str">
        <f>Languages!A135</f>
        <v>ACCURACY</v>
      </c>
      <c r="EN18" s="285">
        <v>47</v>
      </c>
      <c r="EO18" s="225">
        <v>1</v>
      </c>
      <c r="EP18" s="285">
        <v>47</v>
      </c>
      <c r="EQ18" s="225">
        <v>1</v>
      </c>
      <c r="ER18" s="287">
        <v>47</v>
      </c>
      <c r="ES18" s="225">
        <v>1</v>
      </c>
      <c r="HC18" t="s">
        <v>1751</v>
      </c>
      <c r="HD18" s="136" t="s">
        <v>4059</v>
      </c>
      <c r="HE18" s="258">
        <v>5</v>
      </c>
    </row>
    <row r="19" spans="12:215">
      <c r="L19" s="168" t="str">
        <f>Languages!A16&amp;" "&amp;Languages!A15</f>
        <v>Share Data</v>
      </c>
      <c r="M19" s="4">
        <v>10</v>
      </c>
      <c r="T19" s="18" t="str">
        <f>IF(Output!C$51=9, V19, IF(Output!C$51=10,W19, IF(Output!C$51=12, X19, IF(Output!C$51=58, Y19, IF(Output!C$51=70,Z19,0)))))</f>
        <v>2nm</v>
      </c>
      <c r="U19" s="184">
        <v>16</v>
      </c>
      <c r="V19" s="66" t="s">
        <v>593</v>
      </c>
      <c r="W19" s="7" t="s">
        <v>347</v>
      </c>
      <c r="X19" s="7" t="s">
        <v>610</v>
      </c>
      <c r="Y19" s="7" t="s">
        <v>347</v>
      </c>
      <c r="Z19" s="7" t="s">
        <v>610</v>
      </c>
      <c r="AA19" s="184">
        <v>16</v>
      </c>
      <c r="AX19" s="18" t="s">
        <v>379</v>
      </c>
      <c r="AY19" s="65">
        <v>13</v>
      </c>
      <c r="CS19" s="18" t="s">
        <v>181</v>
      </c>
      <c r="CT19" s="7">
        <v>13</v>
      </c>
      <c r="CU19" s="18" t="s">
        <v>459</v>
      </c>
      <c r="CV19" s="65">
        <v>16</v>
      </c>
      <c r="CW19" s="7" t="s">
        <v>565</v>
      </c>
      <c r="CX19" s="65">
        <v>1</v>
      </c>
      <c r="EK19" s="221" t="str">
        <f>Languages!A24</f>
        <v>AMB PRES</v>
      </c>
      <c r="EN19" s="285">
        <v>37</v>
      </c>
      <c r="EO19" s="225">
        <v>1</v>
      </c>
      <c r="EP19" s="285">
        <v>37</v>
      </c>
      <c r="EQ19" s="225">
        <v>1</v>
      </c>
      <c r="ER19" s="287">
        <v>37</v>
      </c>
      <c r="ES19" s="225">
        <v>1</v>
      </c>
      <c r="HC19" t="s">
        <v>1131</v>
      </c>
      <c r="HD19" s="136" t="s">
        <v>1132</v>
      </c>
      <c r="HE19" s="258">
        <v>6</v>
      </c>
    </row>
    <row r="20" spans="12:215">
      <c r="L20" s="168" t="str">
        <f>Languages!A246</f>
        <v>Sight 'N Go</v>
      </c>
      <c r="M20" s="4">
        <v>13</v>
      </c>
      <c r="T20" s="18" t="str">
        <f>IF(Output!C$51=9, V20, IF(Output!C$51=10,W20, IF(Output!C$51=12, X20, IF(Output!C$51=58, Y20, IF(Output!C$51=70,Z20,0)))))</f>
        <v>3nm</v>
      </c>
      <c r="U20" s="184">
        <v>17</v>
      </c>
      <c r="V20" s="66" t="s">
        <v>594</v>
      </c>
      <c r="W20" s="7" t="s">
        <v>348</v>
      </c>
      <c r="X20" s="7" t="s">
        <v>611</v>
      </c>
      <c r="Y20" s="7" t="s">
        <v>348</v>
      </c>
      <c r="Z20" s="7" t="s">
        <v>611</v>
      </c>
      <c r="AA20" s="184">
        <v>17</v>
      </c>
      <c r="AX20" s="18" t="s">
        <v>380</v>
      </c>
      <c r="AY20" s="65">
        <v>5</v>
      </c>
      <c r="CS20" s="18" t="s">
        <v>182</v>
      </c>
      <c r="CT20" s="7">
        <v>14</v>
      </c>
      <c r="CU20" s="18" t="s">
        <v>460</v>
      </c>
      <c r="CV20" s="65">
        <v>17</v>
      </c>
      <c r="CW20" s="7" t="s">
        <v>566</v>
      </c>
      <c r="CX20" s="65">
        <v>16</v>
      </c>
      <c r="EK20" s="221" t="str">
        <f>Languages!A29</f>
        <v>ASCENT</v>
      </c>
      <c r="EN20" s="285">
        <v>39</v>
      </c>
      <c r="EO20" s="225">
        <v>1</v>
      </c>
      <c r="EP20" s="285">
        <v>39</v>
      </c>
      <c r="EQ20" s="225">
        <v>1</v>
      </c>
      <c r="ER20" s="287">
        <v>39</v>
      </c>
      <c r="ES20" s="225">
        <v>1</v>
      </c>
      <c r="HC20" t="s">
        <v>3145</v>
      </c>
      <c r="HD20" s="136" t="s">
        <v>3146</v>
      </c>
      <c r="HE20" s="258">
        <v>7</v>
      </c>
    </row>
    <row r="21" spans="12:215">
      <c r="L21" s="168" t="str">
        <f>Languages!A248</f>
        <v>Sun &amp; Moon</v>
      </c>
      <c r="M21" s="4">
        <v>16</v>
      </c>
      <c r="T21" s="18" t="str">
        <f>IF(Output!C$51=9, V21, IF(Output!C$51=10,W21, IF(Output!C$51=12, X21, IF(Output!C$51=58, Y21, IF(Output!C$51=70,Z21,0)))))</f>
        <v>5nm</v>
      </c>
      <c r="U21" s="184">
        <v>18</v>
      </c>
      <c r="V21" s="66" t="s">
        <v>595</v>
      </c>
      <c r="W21" s="7" t="s">
        <v>349</v>
      </c>
      <c r="X21" s="7" t="s">
        <v>612</v>
      </c>
      <c r="Y21" s="7" t="s">
        <v>349</v>
      </c>
      <c r="Z21" s="7" t="s">
        <v>612</v>
      </c>
      <c r="AA21" s="184">
        <v>18</v>
      </c>
      <c r="AX21" s="18" t="s">
        <v>866</v>
      </c>
      <c r="AY21" s="65">
        <v>39</v>
      </c>
      <c r="CS21" s="18" t="s">
        <v>183</v>
      </c>
      <c r="CT21" s="7">
        <v>15</v>
      </c>
      <c r="CU21" s="18" t="s">
        <v>461</v>
      </c>
      <c r="CV21" s="65">
        <v>18</v>
      </c>
      <c r="CW21" s="7" t="s">
        <v>542</v>
      </c>
      <c r="CX21" s="65">
        <v>19</v>
      </c>
      <c r="EK21" s="221" t="str">
        <f>Languages!A39</f>
        <v>AVG ASCNT</v>
      </c>
      <c r="EN21" s="285">
        <v>31</v>
      </c>
      <c r="EO21" s="225">
        <v>1</v>
      </c>
      <c r="EP21" s="285">
        <v>31</v>
      </c>
      <c r="EQ21" s="225">
        <v>1</v>
      </c>
      <c r="ER21" s="287">
        <v>31</v>
      </c>
      <c r="ES21" s="225">
        <v>1</v>
      </c>
      <c r="HC21" t="s">
        <v>3676</v>
      </c>
      <c r="HD21" s="136" t="s">
        <v>3677</v>
      </c>
      <c r="HE21" s="258">
        <v>8</v>
      </c>
    </row>
    <row r="22" spans="12:215">
      <c r="L22" s="168" t="str">
        <f>Languages!A250</f>
        <v>Tracks</v>
      </c>
      <c r="M22" s="4">
        <v>9</v>
      </c>
      <c r="T22" s="18" t="str">
        <f>IF(Output!C$51=9, V22, IF(Output!C$51=10,W22, IF(Output!C$51=12, X22, IF(Output!C$51=58, Y22, IF(Output!C$51=70,Z22,0)))))</f>
        <v>8nm</v>
      </c>
      <c r="U22" s="184">
        <v>19</v>
      </c>
      <c r="V22" s="66" t="s">
        <v>596</v>
      </c>
      <c r="W22" s="7" t="s">
        <v>350</v>
      </c>
      <c r="X22" s="7" t="s">
        <v>613</v>
      </c>
      <c r="Y22" s="7" t="s">
        <v>350</v>
      </c>
      <c r="Z22" s="7" t="s">
        <v>613</v>
      </c>
      <c r="AA22" s="184">
        <v>19</v>
      </c>
      <c r="AX22" s="18" t="s">
        <v>381</v>
      </c>
      <c r="AY22" s="65">
        <v>31</v>
      </c>
      <c r="CS22" s="18" t="s">
        <v>184</v>
      </c>
      <c r="CT22" s="7">
        <v>16</v>
      </c>
      <c r="CU22" s="18" t="s">
        <v>462</v>
      </c>
      <c r="CV22" s="65">
        <v>19</v>
      </c>
      <c r="CW22" s="7" t="s">
        <v>547</v>
      </c>
      <c r="CX22" s="65">
        <v>17</v>
      </c>
      <c r="EK22" s="221" t="str">
        <f>Languages!A40</f>
        <v>AVG CAD</v>
      </c>
      <c r="EN22" s="285">
        <v>60</v>
      </c>
      <c r="EO22" s="225">
        <v>1</v>
      </c>
      <c r="EP22" s="285">
        <v>60</v>
      </c>
      <c r="EQ22" s="225">
        <v>1</v>
      </c>
      <c r="ER22" s="287">
        <v>60</v>
      </c>
      <c r="ES22" s="225">
        <v>1</v>
      </c>
      <c r="HC22" t="s">
        <v>3422</v>
      </c>
      <c r="HD22" s="136" t="s">
        <v>4060</v>
      </c>
      <c r="HE22" s="258">
        <v>9</v>
      </c>
    </row>
    <row r="23" spans="12:215">
      <c r="L23" s="168" t="str">
        <f>Languages!A127</f>
        <v>Waypoints</v>
      </c>
      <c r="M23" s="4">
        <v>6</v>
      </c>
      <c r="T23" s="18" t="str">
        <f>IF(Output!C$51=9, V23, IF(Output!C$51=10,W23, IF(Output!C$51=12, X23, IF(Output!C$51=58, Y23, IF(Output!C$51=70,Z23,0)))))</f>
        <v>12nm</v>
      </c>
      <c r="U23" s="184">
        <v>20</v>
      </c>
      <c r="V23" s="66" t="s">
        <v>597</v>
      </c>
      <c r="W23" s="7" t="s">
        <v>351</v>
      </c>
      <c r="X23" s="7" t="s">
        <v>614</v>
      </c>
      <c r="Y23" s="7" t="s">
        <v>351</v>
      </c>
      <c r="Z23" s="7" t="s">
        <v>614</v>
      </c>
      <c r="AA23" s="184">
        <v>20</v>
      </c>
      <c r="AH23" s="222"/>
      <c r="AX23" s="18" t="s">
        <v>382</v>
      </c>
      <c r="AY23" s="65">
        <v>39</v>
      </c>
      <c r="CS23" s="18" t="s">
        <v>185</v>
      </c>
      <c r="CT23" s="7">
        <v>17</v>
      </c>
      <c r="CU23" s="18" t="s">
        <v>463</v>
      </c>
      <c r="CV23" s="65">
        <v>20</v>
      </c>
      <c r="CW23" s="7" t="s">
        <v>161</v>
      </c>
      <c r="CX23" s="64">
        <v>18</v>
      </c>
      <c r="EK23" s="221" t="str">
        <f>Languages!A41</f>
        <v>AVG DSCNT</v>
      </c>
      <c r="EN23" s="285">
        <v>32</v>
      </c>
      <c r="EO23" s="225">
        <v>1</v>
      </c>
      <c r="EP23" s="285">
        <v>32</v>
      </c>
      <c r="EQ23" s="225">
        <v>1</v>
      </c>
      <c r="ER23" s="287">
        <v>32</v>
      </c>
      <c r="ES23" s="225">
        <v>1</v>
      </c>
      <c r="HC23" t="s">
        <v>1439</v>
      </c>
      <c r="HD23" s="136" t="s">
        <v>1440</v>
      </c>
      <c r="HE23" s="258">
        <v>10</v>
      </c>
    </row>
    <row r="24" spans="12:215">
      <c r="L24" s="168" t="str">
        <f>Languages!A251</f>
        <v>Wpt. Avg.</v>
      </c>
      <c r="M24" s="4">
        <v>12</v>
      </c>
      <c r="T24" s="18" t="str">
        <f>IF(Output!C$51=9, V24, IF(Output!C$51=10,W24, IF(Output!C$51=12, X24, IF(Output!C$51=58, Y24, IF(Output!C$51=70,Z24,0)))))</f>
        <v>20nm</v>
      </c>
      <c r="U24" s="184">
        <v>21</v>
      </c>
      <c r="V24" s="66" t="s">
        <v>598</v>
      </c>
      <c r="W24" s="7" t="s">
        <v>352</v>
      </c>
      <c r="X24" s="7" t="s">
        <v>615</v>
      </c>
      <c r="Y24" s="7" t="s">
        <v>352</v>
      </c>
      <c r="Z24" s="7" t="s">
        <v>615</v>
      </c>
      <c r="AA24" s="184">
        <v>21</v>
      </c>
      <c r="AX24" s="18" t="s">
        <v>383</v>
      </c>
      <c r="AY24" s="65">
        <v>32</v>
      </c>
      <c r="CS24" s="18" t="s">
        <v>174</v>
      </c>
      <c r="CT24" s="7">
        <v>6</v>
      </c>
      <c r="CU24" s="18" t="s">
        <v>464</v>
      </c>
      <c r="CV24" s="65">
        <v>21</v>
      </c>
      <c r="CW24" s="220" t="str">
        <f>Languages!A353&amp;" "&amp;Languages!A211</f>
        <v>User Spheroid</v>
      </c>
      <c r="CX24" s="65">
        <v>21</v>
      </c>
      <c r="EK24" s="221" t="str">
        <f>Languages!A42</f>
        <v>AVG HR</v>
      </c>
      <c r="EN24" s="285">
        <v>61</v>
      </c>
      <c r="EO24" s="225">
        <v>1</v>
      </c>
      <c r="EP24" s="285">
        <v>61</v>
      </c>
      <c r="EQ24" s="225">
        <v>1</v>
      </c>
      <c r="ER24" s="287">
        <v>61</v>
      </c>
      <c r="ES24" s="225">
        <v>1</v>
      </c>
      <c r="HC24" t="s">
        <v>2031</v>
      </c>
      <c r="HD24" s="136" t="s">
        <v>2032</v>
      </c>
      <c r="HE24" s="258">
        <v>11</v>
      </c>
    </row>
    <row r="25" spans="12:215">
      <c r="T25" s="18" t="str">
        <f>IF(Output!C$51=9, V25, IF(Output!C$51=10,W25, IF(Output!C$51=12, X25, IF(Output!C$51=58, Y25, IF(Output!C$51=70,Z25,0)))))</f>
        <v>30nm</v>
      </c>
      <c r="U25" s="184">
        <v>22</v>
      </c>
      <c r="V25" s="66" t="s">
        <v>599</v>
      </c>
      <c r="W25" s="7" t="s">
        <v>353</v>
      </c>
      <c r="X25" s="7" t="s">
        <v>616</v>
      </c>
      <c r="Y25" s="7" t="s">
        <v>353</v>
      </c>
      <c r="Z25" s="7" t="s">
        <v>616</v>
      </c>
      <c r="AA25" s="184">
        <v>22</v>
      </c>
      <c r="AX25" s="18" t="s">
        <v>384</v>
      </c>
      <c r="AY25" s="65">
        <v>98</v>
      </c>
      <c r="CS25" s="18" t="s">
        <v>175</v>
      </c>
      <c r="CT25" s="7">
        <v>7</v>
      </c>
      <c r="CU25" s="18" t="s">
        <v>465</v>
      </c>
      <c r="CV25" s="65">
        <v>22</v>
      </c>
      <c r="EK25" s="221" t="str">
        <f>Languages!A42&amp;" %"</f>
        <v>AVG HR %</v>
      </c>
      <c r="EN25" s="285">
        <v>94</v>
      </c>
      <c r="EO25" s="225">
        <v>1</v>
      </c>
      <c r="EP25" s="285">
        <v>94</v>
      </c>
      <c r="EQ25" s="225">
        <v>1</v>
      </c>
      <c r="ER25" s="287">
        <v>94</v>
      </c>
      <c r="ES25" s="225">
        <v>1</v>
      </c>
      <c r="HD25" s="1"/>
    </row>
    <row r="26" spans="12:215">
      <c r="T26" s="18" t="str">
        <f>IF(Output!C$51=9, V26, IF(Output!C$51=10,W26, IF(Output!C$51=12, X26, IF(Output!C$51=58, Y26, IF(Output!C$51=70,Z26,0)))))</f>
        <v>50nm</v>
      </c>
      <c r="U26" s="184">
        <v>23</v>
      </c>
      <c r="V26" s="66" t="s">
        <v>600</v>
      </c>
      <c r="W26" s="7" t="s">
        <v>354</v>
      </c>
      <c r="X26" s="7" t="s">
        <v>617</v>
      </c>
      <c r="Y26" s="7" t="s">
        <v>354</v>
      </c>
      <c r="Z26" s="7" t="s">
        <v>617</v>
      </c>
      <c r="AA26" s="184">
        <v>23</v>
      </c>
      <c r="AX26" s="18" t="s">
        <v>385</v>
      </c>
      <c r="AY26" s="65">
        <v>99</v>
      </c>
      <c r="CS26" s="18" t="s">
        <v>176</v>
      </c>
      <c r="CT26" s="7">
        <v>8</v>
      </c>
      <c r="CU26" s="18" t="s">
        <v>466</v>
      </c>
      <c r="CV26" s="65">
        <v>23</v>
      </c>
      <c r="EK26" s="221" t="str">
        <f>Languages!A43</f>
        <v>AVG LAP</v>
      </c>
      <c r="EN26" s="285">
        <v>55</v>
      </c>
      <c r="EO26" s="225">
        <v>1</v>
      </c>
      <c r="EP26" s="285">
        <v>55</v>
      </c>
      <c r="EQ26" s="225">
        <v>1</v>
      </c>
      <c r="ER26" s="287">
        <v>55</v>
      </c>
      <c r="ES26" s="225">
        <v>1</v>
      </c>
      <c r="HD26" s="143" t="s">
        <v>4166</v>
      </c>
    </row>
    <row r="27" spans="12:215">
      <c r="T27" s="18" t="str">
        <f>IF(Output!C$51=9, V27, IF(Output!C$51=10,W27, IF(Output!C$51=12, X27, IF(Output!C$51=58, Y27, IF(Output!C$51=70,Z27,0)))))</f>
        <v>200nm</v>
      </c>
      <c r="U27" s="184">
        <v>26</v>
      </c>
      <c r="V27" s="66" t="s">
        <v>601</v>
      </c>
      <c r="W27" s="7" t="s">
        <v>355</v>
      </c>
      <c r="X27" s="7" t="s">
        <v>618</v>
      </c>
      <c r="Y27" s="7" t="s">
        <v>355</v>
      </c>
      <c r="Z27" s="7" t="s">
        <v>618</v>
      </c>
      <c r="AA27" s="184">
        <v>26</v>
      </c>
      <c r="AX27" s="18" t="s">
        <v>386</v>
      </c>
      <c r="AY27" s="65">
        <v>88</v>
      </c>
      <c r="CS27" s="18" t="s">
        <v>186</v>
      </c>
      <c r="CT27" s="7">
        <v>44</v>
      </c>
      <c r="CU27" s="18" t="s">
        <v>467</v>
      </c>
      <c r="CV27" s="65">
        <v>107</v>
      </c>
      <c r="EK27" s="221" t="str">
        <f>Languages!A44</f>
        <v>AVG PACE</v>
      </c>
      <c r="EN27" s="285">
        <v>62</v>
      </c>
      <c r="EO27" s="225">
        <v>1</v>
      </c>
      <c r="EP27" s="285">
        <v>62</v>
      </c>
      <c r="EQ27" s="225">
        <v>1</v>
      </c>
      <c r="ER27" s="287">
        <v>62</v>
      </c>
      <c r="ES27" s="225">
        <v>1</v>
      </c>
      <c r="HD27" s="238" t="str">
        <f>IF(VLOOKUP(fenixSetup!M$26,DataSettings!CB$3:CD$11,3,FALSE)=2,DataSettings!HF27,DataSettings!HE27)</f>
        <v>W</v>
      </c>
      <c r="HE27" s="136" t="str">
        <f>Languages!A362</f>
        <v>W</v>
      </c>
      <c r="HF27" s="136" t="str">
        <f>Languages!A258</f>
        <v>N</v>
      </c>
      <c r="HG27" s="262">
        <v>1.745329E-2</v>
      </c>
    </row>
    <row r="28" spans="12:215">
      <c r="T28" s="18" t="str">
        <f>IF(Output!C$51=9, V28, IF(Output!C$51=10,W28, IF(Output!C$51=12, X28, IF(Output!C$51=58, Y28, IF(Output!C$51=70,Z28,0)))))</f>
        <v>300nm</v>
      </c>
      <c r="U28" s="184">
        <v>27</v>
      </c>
      <c r="V28" s="66" t="s">
        <v>602</v>
      </c>
      <c r="W28" s="7" t="s">
        <v>356</v>
      </c>
      <c r="X28" s="7" t="s">
        <v>619</v>
      </c>
      <c r="Y28" s="7" t="s">
        <v>356</v>
      </c>
      <c r="Z28" s="7" t="s">
        <v>619</v>
      </c>
      <c r="AA28" s="184">
        <v>27</v>
      </c>
      <c r="AX28" s="18" t="s">
        <v>387</v>
      </c>
      <c r="AY28" s="65">
        <v>97</v>
      </c>
      <c r="CS28" s="18" t="s">
        <v>187</v>
      </c>
      <c r="CT28" s="7">
        <v>25</v>
      </c>
      <c r="CU28" s="18" t="s">
        <v>468</v>
      </c>
      <c r="CV28" s="65">
        <v>26</v>
      </c>
      <c r="EK28" s="221" t="str">
        <f>Languages!A45</f>
        <v>AVG SPD</v>
      </c>
      <c r="EN28" s="285">
        <v>21</v>
      </c>
      <c r="EO28" s="225">
        <v>1</v>
      </c>
      <c r="EP28" s="285">
        <v>21</v>
      </c>
      <c r="EQ28" s="225">
        <v>1</v>
      </c>
      <c r="ER28" s="287">
        <v>21</v>
      </c>
      <c r="ES28" s="225">
        <v>1</v>
      </c>
      <c r="EU28" s="277"/>
      <c r="HD28" s="238" t="str">
        <f>IF(VLOOKUP(fenixSetup!M$26,DataSettings!CB$3:CD$11,3,FALSE)=2,DataSettings!HF28,DataSettings!HE28)</f>
        <v>E</v>
      </c>
      <c r="HE28" s="136" t="str">
        <f>Languages!A83</f>
        <v>E</v>
      </c>
      <c r="HF28" s="136" t="str">
        <f>Languages!A298</f>
        <v>S</v>
      </c>
      <c r="HG28" s="262">
        <v>-1.745329E-2</v>
      </c>
    </row>
    <row r="29" spans="12:215">
      <c r="T29" s="18" t="str">
        <f>IF(Output!C$51=9, V29, IF(Output!C$51=10,W29, IF(Output!C$51=12, X29, IF(Output!C$51=58, Y29, IF(Output!C$51=70,Z29,0)))))</f>
        <v>500nm</v>
      </c>
      <c r="U29" s="184">
        <v>28</v>
      </c>
      <c r="V29" s="66" t="s">
        <v>603</v>
      </c>
      <c r="W29" s="7" t="s">
        <v>357</v>
      </c>
      <c r="X29" s="7" t="s">
        <v>620</v>
      </c>
      <c r="Y29" s="7" t="s">
        <v>357</v>
      </c>
      <c r="Z29" s="7" t="s">
        <v>620</v>
      </c>
      <c r="AA29" s="184">
        <v>28</v>
      </c>
      <c r="AX29" s="18" t="s">
        <v>388</v>
      </c>
      <c r="AY29" s="65">
        <v>14</v>
      </c>
      <c r="CS29" s="18" t="s">
        <v>188</v>
      </c>
      <c r="CT29" s="7">
        <v>19</v>
      </c>
      <c r="CU29" s="18" t="s">
        <v>469</v>
      </c>
      <c r="CV29" s="65">
        <v>27</v>
      </c>
      <c r="EK29" s="221" t="str">
        <f>Languages!A49</f>
        <v>BAROMETER</v>
      </c>
      <c r="EN29" s="285">
        <v>38</v>
      </c>
      <c r="EO29" s="225">
        <v>1</v>
      </c>
      <c r="EP29" s="285">
        <v>38</v>
      </c>
      <c r="EQ29" s="225">
        <v>1</v>
      </c>
      <c r="ER29" s="287">
        <v>38</v>
      </c>
      <c r="ES29" s="225">
        <v>1</v>
      </c>
      <c r="EU29" s="277"/>
    </row>
    <row r="30" spans="12:215">
      <c r="AX30" s="18" t="s">
        <v>389</v>
      </c>
      <c r="AY30" s="65">
        <v>92</v>
      </c>
      <c r="CS30" s="18" t="s">
        <v>189</v>
      </c>
      <c r="CT30" s="7">
        <v>20</v>
      </c>
      <c r="CU30" s="18" t="s">
        <v>470</v>
      </c>
      <c r="CV30" s="65">
        <v>105</v>
      </c>
      <c r="EK30" s="221" t="str">
        <f>Languages!A53</f>
        <v>BATTERY</v>
      </c>
      <c r="EN30" s="285">
        <v>51</v>
      </c>
      <c r="EO30" s="225">
        <v>1</v>
      </c>
      <c r="EP30" s="285">
        <v>51</v>
      </c>
      <c r="EQ30" s="225">
        <v>1</v>
      </c>
      <c r="ER30" s="287">
        <v>51</v>
      </c>
      <c r="ES30" s="225">
        <v>1</v>
      </c>
      <c r="HF30" s="136" t="str">
        <f>Languages!A362</f>
        <v>W</v>
      </c>
      <c r="HG30" s="262">
        <v>1.745329E-2</v>
      </c>
    </row>
    <row r="31" spans="12:215" ht="14" customHeight="1">
      <c r="L31" s="336" t="s">
        <v>4196</v>
      </c>
      <c r="M31" s="337"/>
      <c r="AX31" s="18" t="s">
        <v>390</v>
      </c>
      <c r="AY31" s="65">
        <v>100</v>
      </c>
      <c r="CS31" s="18" t="s">
        <v>190</v>
      </c>
      <c r="CT31" s="7">
        <v>21</v>
      </c>
      <c r="CU31" s="18" t="s">
        <v>471</v>
      </c>
      <c r="CV31" s="65">
        <v>28</v>
      </c>
      <c r="EK31" s="221" t="str">
        <f>Languages!A54</f>
        <v>BEARING</v>
      </c>
      <c r="EN31" s="285">
        <v>0</v>
      </c>
      <c r="EO31" s="225">
        <v>1</v>
      </c>
      <c r="EP31" s="285">
        <v>0</v>
      </c>
      <c r="EQ31" s="225">
        <v>1</v>
      </c>
      <c r="ER31" s="287">
        <v>0</v>
      </c>
      <c r="ES31" s="225">
        <v>1</v>
      </c>
      <c r="HF31" s="136" t="str">
        <f>Languages!A83</f>
        <v>E</v>
      </c>
      <c r="HG31" s="262">
        <v>-1.745329E-2</v>
      </c>
    </row>
    <row r="32" spans="12:215">
      <c r="L32" s="336"/>
      <c r="M32" s="337"/>
      <c r="T32" s="185"/>
      <c r="U32" s="66"/>
      <c r="V32" s="66"/>
      <c r="W32" s="66"/>
      <c r="X32" s="66"/>
      <c r="Y32" s="66"/>
      <c r="AA32" s="184"/>
      <c r="AX32" s="18" t="s">
        <v>391</v>
      </c>
      <c r="AY32" s="65">
        <v>19</v>
      </c>
      <c r="CS32" s="18" t="s">
        <v>191</v>
      </c>
      <c r="CT32" s="7">
        <v>38</v>
      </c>
      <c r="CU32" s="18" t="s">
        <v>472</v>
      </c>
      <c r="CV32" s="65">
        <v>29</v>
      </c>
      <c r="EK32" s="221" t="str">
        <f>Languages!A57</f>
        <v>CADENCE</v>
      </c>
      <c r="EN32" s="285">
        <v>50</v>
      </c>
      <c r="EO32" s="225">
        <v>1</v>
      </c>
      <c r="EP32" s="285">
        <v>50</v>
      </c>
      <c r="EQ32" s="225">
        <v>1</v>
      </c>
      <c r="ER32" s="287">
        <v>50</v>
      </c>
      <c r="ES32" s="225">
        <v>1</v>
      </c>
      <c r="HF32" s="136" t="str">
        <f>Languages!A258</f>
        <v>N</v>
      </c>
      <c r="HG32" s="262">
        <v>1.745329E-2</v>
      </c>
    </row>
    <row r="33" spans="12:215">
      <c r="L33" s="6" t="s">
        <v>120</v>
      </c>
      <c r="M33" s="4">
        <v>11</v>
      </c>
      <c r="T33" s="185"/>
      <c r="U33" s="66"/>
      <c r="V33" s="66"/>
      <c r="W33" s="66"/>
      <c r="X33" s="66"/>
      <c r="Y33" s="66"/>
      <c r="AA33" s="184"/>
      <c r="AX33" s="18" t="s">
        <v>392</v>
      </c>
      <c r="AY33" s="65">
        <v>15</v>
      </c>
      <c r="CS33" s="18" t="s">
        <v>192</v>
      </c>
      <c r="CT33" s="7">
        <v>30</v>
      </c>
      <c r="CU33" s="18" t="s">
        <v>473</v>
      </c>
      <c r="CV33" s="65">
        <v>30</v>
      </c>
      <c r="EK33" s="221" t="str">
        <f>Languages!A62</f>
        <v>CALORIES</v>
      </c>
      <c r="EN33" s="285">
        <v>63</v>
      </c>
      <c r="EO33" s="225">
        <v>1</v>
      </c>
      <c r="EP33" s="285">
        <v>63</v>
      </c>
      <c r="EQ33" s="225">
        <v>1</v>
      </c>
      <c r="ER33" s="287">
        <v>63</v>
      </c>
      <c r="ES33" s="225">
        <v>1</v>
      </c>
      <c r="HF33" s="136" t="str">
        <f>Languages!A298</f>
        <v>S</v>
      </c>
      <c r="HG33" s="262">
        <v>-1.745329E-2</v>
      </c>
    </row>
    <row r="34" spans="12:215">
      <c r="L34" s="6" t="s">
        <v>108</v>
      </c>
      <c r="M34" s="4">
        <v>22</v>
      </c>
      <c r="T34" s="185"/>
      <c r="U34" s="66"/>
      <c r="V34" s="66"/>
      <c r="W34" s="66"/>
      <c r="X34" s="66"/>
      <c r="Y34" s="66"/>
      <c r="AA34" s="184"/>
      <c r="AX34" s="18" t="s">
        <v>393</v>
      </c>
      <c r="AY34" s="65">
        <v>11</v>
      </c>
      <c r="CS34" s="18" t="s">
        <v>193</v>
      </c>
      <c r="CT34" s="7">
        <v>32</v>
      </c>
      <c r="CU34" s="18" t="s">
        <v>474</v>
      </c>
      <c r="CV34" s="65">
        <v>31</v>
      </c>
      <c r="EK34" s="221" t="str">
        <f>Languages!A64</f>
        <v>CMP HDNG</v>
      </c>
      <c r="EN34" s="285">
        <v>64</v>
      </c>
      <c r="EO34" s="225">
        <v>1</v>
      </c>
      <c r="EP34" s="285">
        <v>64</v>
      </c>
      <c r="EQ34" s="225">
        <v>1</v>
      </c>
      <c r="ER34" s="287">
        <v>64</v>
      </c>
      <c r="ES34" s="225">
        <v>1</v>
      </c>
      <c r="HE34" s="255"/>
      <c r="HF34" s="255"/>
    </row>
    <row r="35" spans="12:215">
      <c r="L35" s="6" t="s">
        <v>567</v>
      </c>
      <c r="M35" s="4">
        <v>15</v>
      </c>
      <c r="T35" s="185"/>
      <c r="U35" s="66"/>
      <c r="V35" s="66"/>
      <c r="W35" s="66"/>
      <c r="X35" s="66"/>
      <c r="Y35" s="66"/>
      <c r="AA35" s="184"/>
      <c r="AX35" s="18" t="s">
        <v>394</v>
      </c>
      <c r="AY35" s="65">
        <v>10</v>
      </c>
      <c r="CS35" s="18" t="s">
        <v>196</v>
      </c>
      <c r="CT35" s="7">
        <v>34</v>
      </c>
      <c r="CU35" s="18" t="s">
        <v>475</v>
      </c>
      <c r="CV35" s="65">
        <v>32</v>
      </c>
      <c r="EK35" s="168" t="str">
        <f>Languages!A65</f>
        <v>COMPASS</v>
      </c>
      <c r="EN35" s="285">
        <v>53</v>
      </c>
      <c r="EO35" s="225">
        <v>1</v>
      </c>
      <c r="EP35" s="285">
        <v>53</v>
      </c>
      <c r="EQ35" s="225">
        <v>1</v>
      </c>
      <c r="ER35" s="287">
        <v>53</v>
      </c>
      <c r="ES35" s="225">
        <v>1</v>
      </c>
    </row>
    <row r="36" spans="12:215">
      <c r="L36" s="181" t="s">
        <v>4198</v>
      </c>
      <c r="M36" s="4">
        <v>25</v>
      </c>
      <c r="AX36" s="18" t="s">
        <v>395</v>
      </c>
      <c r="AY36" s="65">
        <v>86</v>
      </c>
      <c r="CS36" s="18" t="s">
        <v>194</v>
      </c>
      <c r="CT36" s="7">
        <v>22</v>
      </c>
      <c r="CU36" s="18" t="s">
        <v>476</v>
      </c>
      <c r="CV36" s="65">
        <v>110</v>
      </c>
      <c r="EK36" s="168" t="str">
        <f>Languages!A67</f>
        <v>COURSE</v>
      </c>
      <c r="EN36" s="285">
        <v>1</v>
      </c>
      <c r="EO36" s="225">
        <v>1</v>
      </c>
      <c r="EP36" s="285">
        <v>1</v>
      </c>
      <c r="EQ36" s="225">
        <v>1</v>
      </c>
      <c r="ER36" s="287">
        <v>1</v>
      </c>
      <c r="ES36" s="225">
        <v>1</v>
      </c>
    </row>
    <row r="37" spans="12:215">
      <c r="L37" s="6" t="s">
        <v>107</v>
      </c>
      <c r="M37" s="4">
        <v>21</v>
      </c>
      <c r="AX37" s="18" t="s">
        <v>396</v>
      </c>
      <c r="AY37" s="65">
        <v>2</v>
      </c>
      <c r="CS37" s="18" t="s">
        <v>195</v>
      </c>
      <c r="CT37" s="7">
        <v>42</v>
      </c>
      <c r="CU37" s="18" t="s">
        <v>477</v>
      </c>
      <c r="CV37" s="65">
        <v>33</v>
      </c>
      <c r="EK37" s="168" t="str">
        <f>Languages!A71</f>
        <v>DATE</v>
      </c>
      <c r="EN37" s="285">
        <v>56</v>
      </c>
      <c r="EO37" s="225">
        <v>1</v>
      </c>
      <c r="EP37" s="285">
        <v>56</v>
      </c>
      <c r="EQ37" s="225">
        <v>1</v>
      </c>
      <c r="ER37" s="287">
        <v>56</v>
      </c>
      <c r="ES37" s="225">
        <v>1</v>
      </c>
    </row>
    <row r="38" spans="12:215">
      <c r="L38" s="6" t="s">
        <v>117</v>
      </c>
      <c r="M38" s="4">
        <v>20</v>
      </c>
      <c r="AX38" s="18" t="s">
        <v>397</v>
      </c>
      <c r="AY38" s="65">
        <v>30</v>
      </c>
      <c r="CS38" s="18" t="s">
        <v>197</v>
      </c>
      <c r="CT38" s="7">
        <v>23</v>
      </c>
      <c r="CU38" s="18" t="s">
        <v>478</v>
      </c>
      <c r="CV38" s="65">
        <v>34</v>
      </c>
      <c r="EK38" s="168" t="str">
        <f>Languages!A76</f>
        <v>DESCENT</v>
      </c>
      <c r="EN38" s="285">
        <v>40</v>
      </c>
      <c r="EO38" s="225">
        <v>1</v>
      </c>
      <c r="EP38" s="285">
        <v>40</v>
      </c>
      <c r="EQ38" s="225">
        <v>1</v>
      </c>
      <c r="ER38" s="287">
        <v>40</v>
      </c>
      <c r="ES38" s="225">
        <v>1</v>
      </c>
    </row>
    <row r="39" spans="12:215">
      <c r="L39" s="6" t="s">
        <v>112</v>
      </c>
      <c r="M39" s="4">
        <v>19</v>
      </c>
      <c r="AX39" s="18" t="s">
        <v>398</v>
      </c>
      <c r="AY39" s="65">
        <v>0</v>
      </c>
      <c r="CS39" s="18" t="s">
        <v>198</v>
      </c>
      <c r="CT39" s="7">
        <v>24</v>
      </c>
      <c r="CU39" s="18" t="s">
        <v>479</v>
      </c>
      <c r="CV39" s="65">
        <v>35</v>
      </c>
      <c r="EK39" s="168" t="str">
        <f>Languages!A79</f>
        <v>DISTANCE</v>
      </c>
      <c r="EN39" s="285">
        <v>23</v>
      </c>
      <c r="EO39" s="225">
        <v>1</v>
      </c>
      <c r="EP39" s="285">
        <v>23</v>
      </c>
      <c r="EQ39" s="225">
        <v>1</v>
      </c>
      <c r="ER39" s="287">
        <v>23</v>
      </c>
      <c r="ES39" s="225">
        <v>1</v>
      </c>
    </row>
    <row r="40" spans="12:215">
      <c r="L40" s="6" t="s">
        <v>115</v>
      </c>
      <c r="M40" s="4">
        <v>17</v>
      </c>
      <c r="AX40" s="18" t="s">
        <v>399</v>
      </c>
      <c r="AY40" s="65">
        <v>90</v>
      </c>
      <c r="CS40" s="18" t="s">
        <v>199</v>
      </c>
      <c r="CT40" s="7">
        <v>35</v>
      </c>
      <c r="CU40" s="18" t="s">
        <v>480</v>
      </c>
      <c r="CV40" s="65">
        <v>36</v>
      </c>
      <c r="EK40" s="168" t="str">
        <f>Languages!A382</f>
        <v>ELAPSED</v>
      </c>
      <c r="EN40" s="285">
        <v>97</v>
      </c>
      <c r="EO40" s="225">
        <v>1</v>
      </c>
      <c r="EP40" s="285">
        <v>97</v>
      </c>
      <c r="EQ40" s="225">
        <v>1</v>
      </c>
      <c r="ER40" s="287">
        <v>97</v>
      </c>
      <c r="ES40" s="225">
        <v>1</v>
      </c>
    </row>
    <row r="41" spans="12:215">
      <c r="L41" s="6" t="s">
        <v>121</v>
      </c>
      <c r="M41" s="4">
        <v>2</v>
      </c>
      <c r="AX41" s="18" t="s">
        <v>400</v>
      </c>
      <c r="AY41" s="65">
        <v>1</v>
      </c>
      <c r="CS41" s="18" t="s">
        <v>200</v>
      </c>
      <c r="CT41" s="7">
        <v>26</v>
      </c>
      <c r="CU41" s="18" t="s">
        <v>481</v>
      </c>
      <c r="CV41" s="65">
        <v>37</v>
      </c>
      <c r="EK41" s="168" t="str">
        <f>Languages!A89</f>
        <v>ELEVATION</v>
      </c>
      <c r="EN41" s="285">
        <v>12</v>
      </c>
      <c r="EO41" s="225">
        <v>1</v>
      </c>
      <c r="EP41" s="285">
        <v>12</v>
      </c>
      <c r="EQ41" s="225">
        <v>1</v>
      </c>
      <c r="ER41" s="287">
        <v>12</v>
      </c>
      <c r="ES41" s="225">
        <v>1</v>
      </c>
    </row>
    <row r="42" spans="12:215">
      <c r="L42" s="6" t="s">
        <v>568</v>
      </c>
      <c r="M42" s="4">
        <v>1</v>
      </c>
      <c r="AX42" s="18" t="s">
        <v>401</v>
      </c>
      <c r="AY42" s="65">
        <v>34</v>
      </c>
      <c r="CS42" s="18" t="s">
        <v>201</v>
      </c>
      <c r="CT42" s="7">
        <v>28</v>
      </c>
      <c r="CU42" s="18" t="s">
        <v>482</v>
      </c>
      <c r="CV42" s="65">
        <v>106</v>
      </c>
      <c r="EK42" s="168" t="str">
        <f>Languages!A119</f>
        <v>FINAL DEST</v>
      </c>
      <c r="EN42" s="285">
        <v>8</v>
      </c>
      <c r="EO42" s="225">
        <v>1</v>
      </c>
      <c r="EP42" s="285">
        <v>8</v>
      </c>
      <c r="EQ42" s="225">
        <v>1</v>
      </c>
      <c r="ER42" s="287">
        <v>8</v>
      </c>
      <c r="ES42" s="225">
        <v>1</v>
      </c>
    </row>
    <row r="43" spans="12:215">
      <c r="L43" s="6" t="s">
        <v>113</v>
      </c>
      <c r="M43" s="4">
        <v>14</v>
      </c>
      <c r="AX43" s="18" t="s">
        <v>402</v>
      </c>
      <c r="AY43" s="65">
        <v>89</v>
      </c>
      <c r="CS43" s="221" t="str">
        <f>Languages!A354</f>
        <v>User Grid</v>
      </c>
      <c r="CT43" s="7">
        <v>27</v>
      </c>
      <c r="CU43" s="18" t="s">
        <v>483</v>
      </c>
      <c r="CV43" s="65">
        <v>39</v>
      </c>
      <c r="EK43" s="168" t="str">
        <f>Languages!A77</f>
        <v>FINAL DIST</v>
      </c>
      <c r="EN43" s="285">
        <v>9</v>
      </c>
      <c r="EO43" s="225">
        <v>1</v>
      </c>
      <c r="EP43" s="285">
        <v>9</v>
      </c>
      <c r="EQ43" s="225">
        <v>1</v>
      </c>
      <c r="ER43" s="287">
        <v>9</v>
      </c>
      <c r="ES43" s="225">
        <v>1</v>
      </c>
    </row>
    <row r="44" spans="12:215">
      <c r="L44" s="6" t="s">
        <v>111</v>
      </c>
      <c r="M44" s="4">
        <v>8</v>
      </c>
      <c r="AX44" s="18" t="s">
        <v>403</v>
      </c>
      <c r="AY44" s="65">
        <v>9</v>
      </c>
      <c r="CS44" s="185"/>
      <c r="CT44" s="66"/>
      <c r="CU44" s="18" t="s">
        <v>484</v>
      </c>
      <c r="CV44" s="65">
        <v>40</v>
      </c>
      <c r="EK44" s="168" t="str">
        <f>Languages!A110</f>
        <v>FINAL ETA</v>
      </c>
      <c r="EN44" s="285">
        <v>10</v>
      </c>
      <c r="EO44" s="225">
        <v>1</v>
      </c>
      <c r="EP44" s="285">
        <v>10</v>
      </c>
      <c r="EQ44" s="225">
        <v>1</v>
      </c>
      <c r="ER44" s="287">
        <v>10</v>
      </c>
      <c r="ES44" s="225">
        <v>1</v>
      </c>
    </row>
    <row r="45" spans="12:215">
      <c r="L45" s="181" t="s">
        <v>4199</v>
      </c>
      <c r="M45" s="4">
        <v>26</v>
      </c>
      <c r="AX45" s="18" t="s">
        <v>404</v>
      </c>
      <c r="AY45" s="65">
        <v>35</v>
      </c>
      <c r="CS45" s="185"/>
      <c r="CT45" s="66"/>
      <c r="CU45" s="18" t="s">
        <v>485</v>
      </c>
      <c r="CV45" s="65">
        <v>41</v>
      </c>
      <c r="EK45" s="168" t="str">
        <f>Languages!A112</f>
        <v>FINAL ETE</v>
      </c>
      <c r="EN45" s="285">
        <v>11</v>
      </c>
      <c r="EO45" s="225">
        <v>1</v>
      </c>
      <c r="EP45" s="285">
        <v>11</v>
      </c>
      <c r="EQ45" s="225">
        <v>1</v>
      </c>
      <c r="ER45" s="287">
        <v>11</v>
      </c>
      <c r="ES45" s="225">
        <v>1</v>
      </c>
    </row>
    <row r="46" spans="12:215">
      <c r="L46" s="6" t="s">
        <v>118</v>
      </c>
      <c r="M46" s="4">
        <v>18</v>
      </c>
      <c r="AX46" s="18" t="s">
        <v>405</v>
      </c>
      <c r="AY46" s="65">
        <v>87</v>
      </c>
      <c r="CS46" s="185"/>
      <c r="CT46" s="66"/>
      <c r="CU46" s="18" t="s">
        <v>486</v>
      </c>
      <c r="CV46" s="65">
        <v>42</v>
      </c>
      <c r="CW46" s="184"/>
      <c r="CX46" s="65"/>
      <c r="EK46" s="168" t="str">
        <f>Languages!A397</f>
        <v>FINAL LOC</v>
      </c>
      <c r="EN46" s="285">
        <v>84</v>
      </c>
      <c r="EO46" s="225">
        <v>1</v>
      </c>
      <c r="EP46" s="285">
        <v>84</v>
      </c>
      <c r="EQ46" s="225">
        <v>1</v>
      </c>
      <c r="ER46" s="287">
        <v>84</v>
      </c>
      <c r="ES46" s="225">
        <v>1</v>
      </c>
      <c r="EU46" s="283"/>
    </row>
    <row r="47" spans="12:215">
      <c r="L47" s="6" t="s">
        <v>106</v>
      </c>
      <c r="M47" s="4">
        <v>5</v>
      </c>
      <c r="AX47" s="18" t="s">
        <v>406</v>
      </c>
      <c r="AY47" s="65">
        <v>20</v>
      </c>
      <c r="CS47" s="185"/>
      <c r="CT47" s="66"/>
      <c r="CU47" s="18" t="s">
        <v>487</v>
      </c>
      <c r="CV47" s="65">
        <v>43</v>
      </c>
      <c r="CW47" s="184"/>
      <c r="CX47" s="65"/>
      <c r="EK47" s="168" t="str">
        <f>Languages!A120</f>
        <v>FINAL VDST</v>
      </c>
      <c r="EN47" s="285">
        <v>85</v>
      </c>
      <c r="EO47" s="225">
        <v>1</v>
      </c>
      <c r="EP47" s="285">
        <v>85</v>
      </c>
      <c r="EQ47" s="225">
        <v>1</v>
      </c>
      <c r="ER47" s="287">
        <v>85</v>
      </c>
      <c r="ES47" s="225">
        <v>1</v>
      </c>
    </row>
    <row r="48" spans="12:215">
      <c r="L48" s="6" t="s">
        <v>4197</v>
      </c>
      <c r="M48" s="4">
        <v>10</v>
      </c>
      <c r="AX48" s="18" t="s">
        <v>407</v>
      </c>
      <c r="AY48" s="65">
        <v>85</v>
      </c>
      <c r="CS48" s="185"/>
      <c r="CT48" s="66"/>
      <c r="CU48" s="18" t="s">
        <v>488</v>
      </c>
      <c r="CV48" s="65">
        <v>44</v>
      </c>
      <c r="CW48" s="184"/>
      <c r="CX48" s="65"/>
      <c r="EK48" s="168" t="str">
        <f>Languages!A358</f>
        <v>FINAL VSPD</v>
      </c>
      <c r="EN48" s="285">
        <v>43</v>
      </c>
      <c r="EO48" s="225">
        <v>1</v>
      </c>
      <c r="EP48" s="285">
        <v>43</v>
      </c>
      <c r="EQ48" s="225">
        <v>1</v>
      </c>
      <c r="ER48" s="287">
        <v>43</v>
      </c>
      <c r="ES48" s="225">
        <v>1</v>
      </c>
    </row>
    <row r="49" spans="12:149">
      <c r="L49" s="6" t="s">
        <v>569</v>
      </c>
      <c r="M49" s="4">
        <v>13</v>
      </c>
      <c r="AX49" s="18" t="s">
        <v>408</v>
      </c>
      <c r="AY49" s="65">
        <v>6</v>
      </c>
      <c r="CS49" s="185"/>
      <c r="CT49" s="66"/>
      <c r="CU49" s="18" t="s">
        <v>489</v>
      </c>
      <c r="CV49" s="65">
        <v>45</v>
      </c>
      <c r="CW49" s="184"/>
      <c r="CX49" s="65"/>
      <c r="EK49" s="168" t="str">
        <f>Languages!A129</f>
        <v>GLIDE RATIO</v>
      </c>
      <c r="EN49" s="285">
        <v>41</v>
      </c>
      <c r="EO49" s="225">
        <v>1</v>
      </c>
      <c r="EP49" s="285">
        <v>41</v>
      </c>
      <c r="EQ49" s="225">
        <v>1</v>
      </c>
      <c r="ER49" s="287">
        <v>41</v>
      </c>
      <c r="ES49" s="225">
        <v>1</v>
      </c>
    </row>
    <row r="50" spans="12:149">
      <c r="L50" s="6" t="s">
        <v>114</v>
      </c>
      <c r="M50" s="4">
        <v>16</v>
      </c>
      <c r="AX50" s="18" t="s">
        <v>409</v>
      </c>
      <c r="AY50" s="65">
        <v>36</v>
      </c>
      <c r="CS50" s="185"/>
      <c r="CT50" s="66"/>
      <c r="CU50" s="18" t="s">
        <v>490</v>
      </c>
      <c r="CV50" s="65">
        <v>46</v>
      </c>
      <c r="CW50" s="184"/>
      <c r="CX50" s="65"/>
      <c r="EK50" s="234" t="s">
        <v>267</v>
      </c>
      <c r="EN50" s="285">
        <v>52</v>
      </c>
      <c r="EO50" s="225">
        <v>1</v>
      </c>
      <c r="EP50" s="285">
        <v>52</v>
      </c>
      <c r="EQ50" s="225">
        <v>1</v>
      </c>
      <c r="ER50" s="287">
        <v>52</v>
      </c>
      <c r="ES50" s="225">
        <v>1</v>
      </c>
    </row>
    <row r="51" spans="12:149">
      <c r="L51" s="181" t="s">
        <v>4200</v>
      </c>
      <c r="M51" s="4">
        <v>27</v>
      </c>
      <c r="AX51" s="18" t="s">
        <v>410</v>
      </c>
      <c r="AY51" s="65">
        <v>18</v>
      </c>
      <c r="CS51" s="185"/>
      <c r="CT51" s="66"/>
      <c r="CU51" s="18" t="s">
        <v>491</v>
      </c>
      <c r="CV51" s="65">
        <v>47</v>
      </c>
      <c r="CW51" s="184"/>
      <c r="CX51" s="65"/>
      <c r="EK51" s="168" t="str">
        <f>Languages!A136</f>
        <v>GPS ELEVTN</v>
      </c>
      <c r="EN51" s="285">
        <v>57</v>
      </c>
      <c r="EO51" s="225">
        <v>1</v>
      </c>
      <c r="EP51" s="285">
        <v>57</v>
      </c>
      <c r="EQ51" s="225">
        <v>1</v>
      </c>
      <c r="ER51" s="287">
        <v>57</v>
      </c>
      <c r="ES51" s="225">
        <v>1</v>
      </c>
    </row>
    <row r="52" spans="12:149">
      <c r="L52" s="181" t="s">
        <v>4201</v>
      </c>
      <c r="M52" s="4">
        <v>24</v>
      </c>
      <c r="AX52" s="18" t="s">
        <v>411</v>
      </c>
      <c r="AY52" s="65">
        <v>37</v>
      </c>
      <c r="CS52" s="185"/>
      <c r="CT52" s="66"/>
      <c r="CU52" s="18" t="s">
        <v>492</v>
      </c>
      <c r="CV52" s="65">
        <v>48</v>
      </c>
      <c r="CW52" s="184"/>
      <c r="CX52" s="65"/>
      <c r="EK52" s="168" t="str">
        <f>Languages!A137</f>
        <v>GPS HDNG</v>
      </c>
      <c r="EN52" s="285">
        <v>58</v>
      </c>
      <c r="EO52" s="225">
        <v>1</v>
      </c>
      <c r="EP52" s="285">
        <v>58</v>
      </c>
      <c r="EQ52" s="225">
        <v>1</v>
      </c>
      <c r="ER52" s="287">
        <v>58</v>
      </c>
      <c r="ES52" s="225">
        <v>1</v>
      </c>
    </row>
    <row r="53" spans="12:149">
      <c r="L53" s="6" t="s">
        <v>110</v>
      </c>
      <c r="M53" s="4">
        <v>9</v>
      </c>
      <c r="AX53" s="18" t="s">
        <v>412</v>
      </c>
      <c r="AY53" s="65">
        <v>38</v>
      </c>
      <c r="CU53" s="18" t="s">
        <v>493</v>
      </c>
      <c r="CV53" s="65">
        <v>49</v>
      </c>
      <c r="CW53" s="184"/>
      <c r="CX53" s="65"/>
      <c r="EK53" s="168" t="str">
        <f>Languages!A130</f>
        <v>GR DEST</v>
      </c>
      <c r="EN53" s="285">
        <v>42</v>
      </c>
      <c r="EO53" s="225">
        <v>1</v>
      </c>
      <c r="EP53" s="285">
        <v>42</v>
      </c>
      <c r="EQ53" s="225">
        <v>1</v>
      </c>
      <c r="ER53" s="287">
        <v>42</v>
      </c>
      <c r="ES53" s="225">
        <v>1</v>
      </c>
    </row>
    <row r="54" spans="12:149">
      <c r="L54" s="6" t="s">
        <v>109</v>
      </c>
      <c r="M54" s="4">
        <v>6</v>
      </c>
      <c r="AX54" s="18" t="s">
        <v>413</v>
      </c>
      <c r="AY54" s="65">
        <v>93</v>
      </c>
      <c r="CU54" s="18" t="s">
        <v>494</v>
      </c>
      <c r="CV54" s="65">
        <v>112</v>
      </c>
      <c r="CW54" s="184"/>
      <c r="CX54" s="65"/>
      <c r="EK54" s="168" t="str">
        <f>Languages!A139</f>
        <v>GRADE</v>
      </c>
      <c r="EN54" s="285">
        <v>59</v>
      </c>
      <c r="EO54" s="225">
        <v>1</v>
      </c>
      <c r="EP54" s="285">
        <v>59</v>
      </c>
      <c r="EQ54" s="225">
        <v>1</v>
      </c>
      <c r="ER54" s="287">
        <v>59</v>
      </c>
      <c r="ES54" s="225">
        <v>1</v>
      </c>
    </row>
    <row r="55" spans="12:149">
      <c r="L55" s="6" t="s">
        <v>116</v>
      </c>
      <c r="M55" s="4">
        <v>12</v>
      </c>
      <c r="AX55" s="18" t="s">
        <v>414</v>
      </c>
      <c r="AY55" s="65">
        <v>12</v>
      </c>
      <c r="CU55" s="18" t="s">
        <v>495</v>
      </c>
      <c r="CV55" s="65">
        <v>50</v>
      </c>
      <c r="CW55" s="184"/>
      <c r="CX55" s="65"/>
      <c r="EK55" s="234" t="str">
        <f>Languages!$A383</f>
        <v>HEADING</v>
      </c>
      <c r="EN55" s="285">
        <v>16</v>
      </c>
      <c r="EO55" s="225">
        <v>1</v>
      </c>
      <c r="EP55" s="285">
        <v>16</v>
      </c>
      <c r="EQ55" s="225">
        <v>1</v>
      </c>
      <c r="ER55" s="287">
        <v>16</v>
      </c>
      <c r="ES55" s="225">
        <v>1</v>
      </c>
    </row>
    <row r="56" spans="12:149">
      <c r="AX56" s="18" t="s">
        <v>415</v>
      </c>
      <c r="AY56" s="65">
        <v>91</v>
      </c>
      <c r="CU56" s="18" t="s">
        <v>496</v>
      </c>
      <c r="CV56" s="65">
        <v>51</v>
      </c>
      <c r="CW56" s="184"/>
      <c r="CX56" s="65"/>
      <c r="EK56" s="168" t="str">
        <f>Languages!$A150</f>
        <v>HEART RATE</v>
      </c>
      <c r="EN56" s="285">
        <v>49</v>
      </c>
      <c r="EO56" s="225">
        <v>1</v>
      </c>
      <c r="EP56" s="285">
        <v>49</v>
      </c>
      <c r="EQ56" s="225">
        <v>1</v>
      </c>
      <c r="ER56" s="287">
        <v>49</v>
      </c>
      <c r="ES56" s="225">
        <v>1</v>
      </c>
    </row>
    <row r="57" spans="12:149">
      <c r="AX57" s="18" t="s">
        <v>416</v>
      </c>
      <c r="AY57" s="65">
        <v>7</v>
      </c>
      <c r="CU57" s="18" t="s">
        <v>497</v>
      </c>
      <c r="CV57" s="65">
        <v>52</v>
      </c>
      <c r="CW57" s="184"/>
      <c r="CX57" s="65"/>
      <c r="EK57" s="168" t="str">
        <f>Languages!$A152</f>
        <v>HR % Max</v>
      </c>
      <c r="EN57" s="285">
        <v>93</v>
      </c>
      <c r="EO57" s="225">
        <v>1</v>
      </c>
      <c r="EP57" s="285">
        <v>93</v>
      </c>
      <c r="EQ57" s="225">
        <v>1</v>
      </c>
      <c r="ER57" s="287">
        <v>93</v>
      </c>
      <c r="ES57" s="225">
        <v>1</v>
      </c>
    </row>
    <row r="58" spans="12:149">
      <c r="AX58" s="18" t="s">
        <v>417</v>
      </c>
      <c r="AY58" s="65">
        <v>8</v>
      </c>
      <c r="CU58" s="18" t="s">
        <v>498</v>
      </c>
      <c r="CV58" s="65">
        <v>53</v>
      </c>
      <c r="CW58" s="184"/>
      <c r="CX58" s="65"/>
      <c r="EK58" s="168" t="str">
        <f>Languages!A155</f>
        <v>HR ZONE</v>
      </c>
      <c r="EN58" s="285">
        <v>65</v>
      </c>
      <c r="EO58" s="225">
        <v>1</v>
      </c>
      <c r="EP58" s="285">
        <v>65</v>
      </c>
      <c r="EQ58" s="225">
        <v>1</v>
      </c>
      <c r="ER58" s="287">
        <v>65</v>
      </c>
      <c r="ES58" s="225">
        <v>1</v>
      </c>
    </row>
    <row r="59" spans="12:149">
      <c r="AX59" s="18" t="s">
        <v>418</v>
      </c>
      <c r="AY59" s="65">
        <v>29</v>
      </c>
      <c r="CU59" s="18" t="s">
        <v>499</v>
      </c>
      <c r="CV59" s="65">
        <v>54</v>
      </c>
      <c r="CW59" s="184"/>
      <c r="CX59" s="65"/>
      <c r="EK59" s="168" t="str">
        <f>Languages!A170</f>
        <v>LAP ASCNT</v>
      </c>
      <c r="EN59" s="285">
        <v>67</v>
      </c>
      <c r="EO59" s="225">
        <v>1</v>
      </c>
      <c r="EP59" s="285">
        <v>67</v>
      </c>
      <c r="EQ59" s="225">
        <v>1</v>
      </c>
      <c r="ER59" s="287">
        <v>67</v>
      </c>
      <c r="ES59" s="225">
        <v>1</v>
      </c>
    </row>
    <row r="60" spans="12:149">
      <c r="CU60" s="18" t="s">
        <v>500</v>
      </c>
      <c r="CV60" s="65">
        <v>55</v>
      </c>
      <c r="CW60" s="184"/>
      <c r="CX60" s="65"/>
      <c r="EK60" s="168" t="str">
        <f>Languages!A171</f>
        <v>LAP CAD</v>
      </c>
      <c r="EN60" s="285">
        <v>70</v>
      </c>
      <c r="EO60" s="225">
        <v>1</v>
      </c>
      <c r="EP60" s="285">
        <v>70</v>
      </c>
      <c r="EQ60" s="225">
        <v>1</v>
      </c>
      <c r="ER60" s="287">
        <v>70</v>
      </c>
      <c r="ES60" s="225">
        <v>1</v>
      </c>
    </row>
    <row r="61" spans="12:149">
      <c r="CU61" s="18" t="s">
        <v>501</v>
      </c>
      <c r="CV61" s="65">
        <v>56</v>
      </c>
      <c r="CW61" s="184"/>
      <c r="CX61" s="65"/>
      <c r="EK61" s="168" t="str">
        <f>Languages!A172</f>
        <v>LAP DESCNT</v>
      </c>
      <c r="EN61" s="285">
        <v>68</v>
      </c>
      <c r="EO61" s="225">
        <v>1</v>
      </c>
      <c r="EP61" s="285">
        <v>68</v>
      </c>
      <c r="EQ61" s="225">
        <v>1</v>
      </c>
      <c r="ER61" s="287">
        <v>68</v>
      </c>
      <c r="ES61" s="225">
        <v>1</v>
      </c>
    </row>
    <row r="62" spans="12:149">
      <c r="CU62" s="18" t="s">
        <v>502</v>
      </c>
      <c r="CV62" s="65">
        <v>57</v>
      </c>
      <c r="CW62" s="184"/>
      <c r="CX62" s="65"/>
      <c r="EK62" s="168" t="str">
        <f>Languages!A173</f>
        <v>LAP DIST</v>
      </c>
      <c r="EN62" s="285">
        <v>69</v>
      </c>
      <c r="EO62" s="225">
        <v>1</v>
      </c>
      <c r="EP62" s="285">
        <v>69</v>
      </c>
      <c r="EQ62" s="225">
        <v>1</v>
      </c>
      <c r="ER62" s="287">
        <v>69</v>
      </c>
      <c r="ES62" s="225">
        <v>1</v>
      </c>
    </row>
    <row r="63" spans="12:149">
      <c r="CU63" s="18" t="s">
        <v>503</v>
      </c>
      <c r="CV63" s="65">
        <v>58</v>
      </c>
      <c r="CW63" s="184"/>
      <c r="CX63" s="65"/>
      <c r="EK63" s="168" t="str">
        <f>Languages!A174</f>
        <v>LAP HR</v>
      </c>
      <c r="EN63" s="285">
        <v>71</v>
      </c>
      <c r="EO63" s="225">
        <v>1</v>
      </c>
      <c r="EP63" s="285">
        <v>71</v>
      </c>
      <c r="EQ63" s="225">
        <v>1</v>
      </c>
      <c r="ER63" s="287">
        <v>71</v>
      </c>
      <c r="ES63" s="225">
        <v>1</v>
      </c>
    </row>
    <row r="64" spans="12:149">
      <c r="CU64" s="18" t="s">
        <v>504</v>
      </c>
      <c r="CV64" s="65">
        <v>59</v>
      </c>
      <c r="CW64" s="184"/>
      <c r="CX64" s="65"/>
      <c r="EK64" s="168" t="str">
        <f>Languages!A174&amp;" %"</f>
        <v>LAP HR %</v>
      </c>
      <c r="EN64" s="285">
        <v>95</v>
      </c>
      <c r="EO64" s="225">
        <v>1</v>
      </c>
      <c r="EP64" s="285">
        <v>95</v>
      </c>
      <c r="EQ64" s="225">
        <v>1</v>
      </c>
      <c r="ER64" s="287">
        <v>95</v>
      </c>
      <c r="ES64" s="225">
        <v>1</v>
      </c>
    </row>
    <row r="65" spans="50:151">
      <c r="CU65" s="18" t="s">
        <v>505</v>
      </c>
      <c r="CV65" s="65">
        <v>60</v>
      </c>
      <c r="CW65" s="184"/>
      <c r="CX65" s="65"/>
      <c r="EK65" s="168" t="str">
        <f>Languages!A175</f>
        <v>LAP PACE</v>
      </c>
      <c r="EN65" s="285">
        <v>72</v>
      </c>
      <c r="EO65" s="225">
        <v>1</v>
      </c>
      <c r="EP65" s="285">
        <v>72</v>
      </c>
      <c r="EQ65" s="225">
        <v>1</v>
      </c>
      <c r="ER65" s="287">
        <v>72</v>
      </c>
      <c r="ES65" s="225">
        <v>1</v>
      </c>
    </row>
    <row r="66" spans="50:151">
      <c r="CU66" s="18" t="s">
        <v>506</v>
      </c>
      <c r="CV66" s="65">
        <v>61</v>
      </c>
      <c r="CW66" s="184"/>
      <c r="CX66" s="65"/>
      <c r="EK66" s="168" t="str">
        <f>Languages!A176</f>
        <v>LAP SPEED</v>
      </c>
      <c r="EN66" s="285">
        <v>73</v>
      </c>
      <c r="EO66" s="225">
        <v>1</v>
      </c>
      <c r="EP66" s="285">
        <v>73</v>
      </c>
      <c r="EQ66" s="225">
        <v>1</v>
      </c>
      <c r="ER66" s="287">
        <v>73</v>
      </c>
      <c r="ES66" s="225">
        <v>1</v>
      </c>
    </row>
    <row r="67" spans="50:151">
      <c r="CU67" s="18" t="s">
        <v>507</v>
      </c>
      <c r="CV67" s="65">
        <v>62</v>
      </c>
      <c r="CW67" s="184"/>
      <c r="CX67" s="65"/>
      <c r="EK67" s="168" t="str">
        <f>Languages!A177</f>
        <v>LAP TIME</v>
      </c>
      <c r="EN67" s="285">
        <v>86</v>
      </c>
      <c r="EO67" s="225">
        <v>1</v>
      </c>
      <c r="EP67" s="285">
        <v>86</v>
      </c>
      <c r="EQ67" s="225">
        <v>1</v>
      </c>
      <c r="ER67" s="287">
        <v>86</v>
      </c>
      <c r="ES67" s="225">
        <v>1</v>
      </c>
    </row>
    <row r="68" spans="50:151">
      <c r="CU68" s="18" t="s">
        <v>508</v>
      </c>
      <c r="CV68" s="65">
        <v>63</v>
      </c>
      <c r="CW68" s="184"/>
      <c r="CX68" s="65"/>
      <c r="EK68" s="168" t="str">
        <f>Languages!A178</f>
        <v>LAP TOTAL</v>
      </c>
      <c r="EN68" s="285">
        <v>87</v>
      </c>
      <c r="EO68" s="225">
        <v>1</v>
      </c>
      <c r="EP68" s="285">
        <v>87</v>
      </c>
      <c r="EQ68" s="225">
        <v>1</v>
      </c>
      <c r="ER68" s="287">
        <v>87</v>
      </c>
      <c r="ES68" s="225">
        <v>1</v>
      </c>
    </row>
    <row r="69" spans="50:151">
      <c r="CU69" s="18" t="s">
        <v>509</v>
      </c>
      <c r="CV69" s="65">
        <v>64</v>
      </c>
      <c r="CW69" s="184"/>
      <c r="CX69" s="65"/>
      <c r="EK69" s="168" t="str">
        <f>Languages!A179</f>
        <v>LAPS</v>
      </c>
      <c r="EN69" s="285">
        <v>66</v>
      </c>
      <c r="EO69" s="225">
        <v>1</v>
      </c>
      <c r="EP69" s="285">
        <v>66</v>
      </c>
      <c r="EQ69" s="225">
        <v>1</v>
      </c>
      <c r="ER69" s="287">
        <v>66</v>
      </c>
      <c r="ES69" s="225">
        <v>1</v>
      </c>
    </row>
    <row r="70" spans="50:151">
      <c r="CU70" s="18" t="s">
        <v>510</v>
      </c>
      <c r="CV70" s="65">
        <v>65</v>
      </c>
      <c r="EK70" s="168" t="str">
        <f>Languages!A398</f>
        <v>LAT/LON</v>
      </c>
      <c r="EN70" s="285">
        <v>46</v>
      </c>
      <c r="EO70" s="225">
        <v>1</v>
      </c>
      <c r="EP70" s="285">
        <v>46</v>
      </c>
      <c r="EQ70" s="225">
        <v>1</v>
      </c>
      <c r="ER70" s="287">
        <v>46</v>
      </c>
      <c r="ES70" s="225">
        <v>1</v>
      </c>
      <c r="EU70" s="283"/>
    </row>
    <row r="71" spans="50:151">
      <c r="CU71" s="18" t="s">
        <v>511</v>
      </c>
      <c r="CV71" s="65">
        <v>66</v>
      </c>
      <c r="EK71" s="168" t="str">
        <f>Languages!A193</f>
        <v>LLAP ASCNT</v>
      </c>
      <c r="EN71" s="285">
        <v>74</v>
      </c>
      <c r="EO71" s="225">
        <v>1</v>
      </c>
      <c r="EP71" s="285">
        <v>74</v>
      </c>
      <c r="EQ71" s="225">
        <v>1</v>
      </c>
      <c r="ER71" s="287">
        <v>74</v>
      </c>
      <c r="ES71" s="225">
        <v>1</v>
      </c>
    </row>
    <row r="72" spans="50:151">
      <c r="CU72" s="18" t="s">
        <v>512</v>
      </c>
      <c r="CV72" s="65">
        <v>67</v>
      </c>
      <c r="EK72" s="168" t="str">
        <f>Languages!A194</f>
        <v>LLAP CAD</v>
      </c>
      <c r="EN72" s="285">
        <v>76</v>
      </c>
      <c r="EO72" s="225">
        <v>1</v>
      </c>
      <c r="EP72" s="285">
        <v>76</v>
      </c>
      <c r="EQ72" s="225">
        <v>1</v>
      </c>
      <c r="ER72" s="287">
        <v>76</v>
      </c>
      <c r="ES72" s="225">
        <v>1</v>
      </c>
    </row>
    <row r="73" spans="50:151">
      <c r="CU73" s="18" t="s">
        <v>513</v>
      </c>
      <c r="CV73" s="65">
        <v>68</v>
      </c>
      <c r="EK73" s="168" t="str">
        <f>Languages!A195</f>
        <v>LLAP DECNT</v>
      </c>
      <c r="EN73" s="285">
        <v>75</v>
      </c>
      <c r="EO73" s="225">
        <v>1</v>
      </c>
      <c r="EP73" s="285">
        <v>75</v>
      </c>
      <c r="EQ73" s="225">
        <v>1</v>
      </c>
      <c r="ER73" s="287">
        <v>75</v>
      </c>
      <c r="ES73" s="225">
        <v>1</v>
      </c>
    </row>
    <row r="74" spans="50:151">
      <c r="CU74" s="18" t="s">
        <v>514</v>
      </c>
      <c r="CV74" s="65">
        <v>111</v>
      </c>
      <c r="EK74" s="168" t="str">
        <f>Languages!A196</f>
        <v>LLAP DIST</v>
      </c>
      <c r="EN74" s="285">
        <v>77</v>
      </c>
      <c r="EO74" s="225">
        <v>1</v>
      </c>
      <c r="EP74" s="285">
        <v>77</v>
      </c>
      <c r="EQ74" s="225">
        <v>1</v>
      </c>
      <c r="ER74" s="287">
        <v>77</v>
      </c>
      <c r="ES74" s="225">
        <v>1</v>
      </c>
    </row>
    <row r="75" spans="50:151">
      <c r="CU75" s="18" t="s">
        <v>515</v>
      </c>
      <c r="CV75" s="65">
        <v>72</v>
      </c>
      <c r="EK75" s="168" t="str">
        <f>Languages!A197</f>
        <v>LLAP HR</v>
      </c>
      <c r="EN75" s="285">
        <v>78</v>
      </c>
      <c r="EO75" s="225">
        <v>1</v>
      </c>
      <c r="EP75" s="285">
        <v>78</v>
      </c>
      <c r="EQ75" s="225">
        <v>1</v>
      </c>
      <c r="ER75" s="287">
        <v>78</v>
      </c>
      <c r="ES75" s="225">
        <v>1</v>
      </c>
    </row>
    <row r="76" spans="50:151">
      <c r="CU76" s="18" t="s">
        <v>516</v>
      </c>
      <c r="CV76" s="65">
        <v>69</v>
      </c>
      <c r="EK76" s="168" t="str">
        <f>Languages!A198</f>
        <v>LLAP PACE</v>
      </c>
      <c r="EN76" s="285">
        <v>79</v>
      </c>
      <c r="EO76" s="225">
        <v>1</v>
      </c>
      <c r="EP76" s="285">
        <v>79</v>
      </c>
      <c r="EQ76" s="225">
        <v>1</v>
      </c>
      <c r="ER76" s="287">
        <v>79</v>
      </c>
      <c r="ES76" s="225">
        <v>1</v>
      </c>
    </row>
    <row r="77" spans="50:151">
      <c r="CU77" s="18" t="s">
        <v>517</v>
      </c>
      <c r="CV77" s="65">
        <v>70</v>
      </c>
      <c r="EK77" s="168" t="str">
        <f>Languages!A199</f>
        <v>LLAP SPD</v>
      </c>
      <c r="EN77" s="285">
        <v>80</v>
      </c>
      <c r="EO77" s="225">
        <v>1</v>
      </c>
      <c r="EP77" s="285">
        <v>80</v>
      </c>
      <c r="EQ77" s="225">
        <v>1</v>
      </c>
      <c r="ER77" s="287">
        <v>80</v>
      </c>
      <c r="ES77" s="225">
        <v>1</v>
      </c>
    </row>
    <row r="78" spans="50:151">
      <c r="AX78" s="199"/>
      <c r="AY78" s="65"/>
      <c r="CU78" s="18" t="s">
        <v>518</v>
      </c>
      <c r="CV78" s="65">
        <v>71</v>
      </c>
      <c r="EK78" s="168" t="str">
        <f>Languages!A200</f>
        <v>LLAP TIME</v>
      </c>
      <c r="EN78" s="285">
        <v>88</v>
      </c>
      <c r="EO78" s="225">
        <v>1</v>
      </c>
      <c r="EP78" s="285">
        <v>88</v>
      </c>
      <c r="EQ78" s="225">
        <v>1</v>
      </c>
      <c r="ER78" s="287">
        <v>88</v>
      </c>
      <c r="ES78" s="225">
        <v>1</v>
      </c>
    </row>
    <row r="79" spans="50:151">
      <c r="AX79" s="199"/>
      <c r="AY79" s="65"/>
      <c r="CU79" s="18" t="s">
        <v>519</v>
      </c>
      <c r="CV79" s="65">
        <v>73</v>
      </c>
      <c r="EK79" s="168" t="str">
        <f>Languages!A399</f>
        <v>LOCATION</v>
      </c>
      <c r="EN79" s="285">
        <v>45</v>
      </c>
      <c r="EO79" s="225">
        <v>1</v>
      </c>
      <c r="EP79" s="285">
        <v>45</v>
      </c>
      <c r="EQ79" s="225">
        <v>1</v>
      </c>
      <c r="ER79" s="287">
        <v>45</v>
      </c>
      <c r="ES79" s="225">
        <v>1</v>
      </c>
      <c r="EU79" s="283"/>
    </row>
    <row r="80" spans="50:151">
      <c r="AX80" s="199"/>
      <c r="AY80" s="65"/>
      <c r="CU80" s="18" t="s">
        <v>520</v>
      </c>
      <c r="CV80" s="65">
        <v>74</v>
      </c>
      <c r="EK80" s="168" t="str">
        <f>Languages!A215</f>
        <v>MAX ASCNT</v>
      </c>
      <c r="EN80" s="285">
        <v>33</v>
      </c>
      <c r="EO80" s="225">
        <v>1</v>
      </c>
      <c r="EP80" s="285">
        <v>33</v>
      </c>
      <c r="EQ80" s="225">
        <v>1</v>
      </c>
      <c r="ER80" s="287">
        <v>33</v>
      </c>
      <c r="ES80" s="225">
        <v>1</v>
      </c>
    </row>
    <row r="81" spans="99:149">
      <c r="CU81" s="18" t="s">
        <v>521</v>
      </c>
      <c r="CV81" s="65">
        <v>75</v>
      </c>
      <c r="EK81" s="168" t="str">
        <f>Languages!A216</f>
        <v>MAX DSCNT</v>
      </c>
      <c r="EN81" s="285">
        <v>34</v>
      </c>
      <c r="EO81" s="225">
        <v>1</v>
      </c>
      <c r="EP81" s="285">
        <v>34</v>
      </c>
      <c r="EQ81" s="225">
        <v>1</v>
      </c>
      <c r="ER81" s="287">
        <v>34</v>
      </c>
      <c r="ES81" s="225">
        <v>1</v>
      </c>
    </row>
    <row r="82" spans="99:149">
      <c r="CU82" s="18" t="s">
        <v>522</v>
      </c>
      <c r="CV82" s="65">
        <v>76</v>
      </c>
      <c r="EK82" s="168" t="str">
        <f>Languages!A218</f>
        <v>MAX ELEV</v>
      </c>
      <c r="EN82" s="285">
        <v>35</v>
      </c>
      <c r="EO82" s="225">
        <v>1</v>
      </c>
      <c r="EP82" s="285">
        <v>35</v>
      </c>
      <c r="EQ82" s="225">
        <v>1</v>
      </c>
      <c r="ER82" s="287">
        <v>35</v>
      </c>
      <c r="ES82" s="225">
        <v>1</v>
      </c>
    </row>
    <row r="83" spans="99:149">
      <c r="CU83" s="18" t="s">
        <v>523</v>
      </c>
      <c r="CV83" s="65">
        <v>77</v>
      </c>
      <c r="EK83" s="168" t="str">
        <f>Languages!A220</f>
        <v>MAX SPD</v>
      </c>
      <c r="EN83" s="285">
        <v>19</v>
      </c>
      <c r="EO83" s="225">
        <v>1</v>
      </c>
      <c r="EP83" s="285">
        <v>19</v>
      </c>
      <c r="EQ83" s="225">
        <v>1</v>
      </c>
      <c r="ER83" s="287">
        <v>19</v>
      </c>
      <c r="ES83" s="225">
        <v>1</v>
      </c>
    </row>
    <row r="84" spans="99:149">
      <c r="CU84" s="18" t="s">
        <v>524</v>
      </c>
      <c r="CV84" s="65">
        <v>78</v>
      </c>
      <c r="EK84" s="168" t="str">
        <f>Languages!$A217</f>
        <v>MAX TEMP</v>
      </c>
      <c r="EN84" s="285">
        <v>92</v>
      </c>
      <c r="EO84" s="225">
        <v>1</v>
      </c>
      <c r="EP84" s="285">
        <v>92</v>
      </c>
      <c r="EQ84" s="225">
        <v>1</v>
      </c>
      <c r="ER84" s="287">
        <v>92</v>
      </c>
      <c r="ES84" s="225">
        <v>1</v>
      </c>
    </row>
    <row r="85" spans="99:149">
      <c r="CU85" s="18" t="s">
        <v>525</v>
      </c>
      <c r="CV85" s="65">
        <v>79</v>
      </c>
      <c r="EK85" s="168" t="str">
        <f>Languages!$A233</f>
        <v>MIN ELEV</v>
      </c>
      <c r="EN85" s="285">
        <v>36</v>
      </c>
      <c r="EO85" s="225">
        <v>1</v>
      </c>
      <c r="EP85" s="285">
        <v>36</v>
      </c>
      <c r="EQ85" s="225">
        <v>1</v>
      </c>
      <c r="ER85" s="287">
        <v>36</v>
      </c>
      <c r="ES85" s="225">
        <v>1</v>
      </c>
    </row>
    <row r="86" spans="99:149">
      <c r="CU86" s="18" t="s">
        <v>526</v>
      </c>
      <c r="CV86" s="65">
        <v>81</v>
      </c>
      <c r="EK86" s="234" t="str">
        <f>Languages!$A384</f>
        <v>MIN TEMP</v>
      </c>
      <c r="EN86" s="285">
        <v>91</v>
      </c>
      <c r="EO86" s="225">
        <v>1</v>
      </c>
      <c r="EP86" s="285">
        <v>91</v>
      </c>
      <c r="EQ86" s="225">
        <v>1</v>
      </c>
      <c r="ER86" s="287">
        <v>91</v>
      </c>
      <c r="ES86" s="225">
        <v>1</v>
      </c>
    </row>
    <row r="87" spans="99:149">
      <c r="CU87" s="18" t="s">
        <v>527</v>
      </c>
      <c r="CV87" s="65">
        <v>82</v>
      </c>
      <c r="EK87" s="168" t="str">
        <f>Languages!$A256</f>
        <v>MOV'N AVG</v>
      </c>
      <c r="EN87" s="285">
        <v>20</v>
      </c>
      <c r="EO87" s="225">
        <v>1</v>
      </c>
      <c r="EP87" s="285">
        <v>20</v>
      </c>
      <c r="EQ87" s="225">
        <v>1</v>
      </c>
      <c r="ER87" s="287">
        <v>20</v>
      </c>
      <c r="ES87" s="225">
        <v>1</v>
      </c>
    </row>
    <row r="88" spans="99:149">
      <c r="CU88" s="18" t="s">
        <v>528</v>
      </c>
      <c r="CV88" s="65">
        <v>80</v>
      </c>
      <c r="EK88" s="168" t="str">
        <f>Languages!$A257</f>
        <v>MOV'N TIME</v>
      </c>
      <c r="EN88" s="285">
        <v>24</v>
      </c>
      <c r="EO88" s="225">
        <v>1</v>
      </c>
      <c r="EP88" s="285">
        <v>24</v>
      </c>
      <c r="EQ88" s="225">
        <v>1</v>
      </c>
      <c r="ER88" s="287">
        <v>24</v>
      </c>
      <c r="ES88" s="225">
        <v>1</v>
      </c>
    </row>
    <row r="89" spans="99:149">
      <c r="CU89" s="18" t="s">
        <v>529</v>
      </c>
      <c r="CV89" s="65">
        <v>83</v>
      </c>
      <c r="EK89" s="168" t="str">
        <f>Languages!$A365</f>
        <v>NEXT DEST</v>
      </c>
      <c r="EN89" s="285">
        <v>4</v>
      </c>
      <c r="EO89" s="225">
        <v>1</v>
      </c>
      <c r="EP89" s="285">
        <v>4</v>
      </c>
      <c r="EQ89" s="225">
        <v>1</v>
      </c>
      <c r="ER89" s="287">
        <v>4</v>
      </c>
      <c r="ES89" s="225">
        <v>1</v>
      </c>
    </row>
    <row r="90" spans="99:149">
      <c r="CU90" s="18" t="s">
        <v>530</v>
      </c>
      <c r="CV90" s="65">
        <v>84</v>
      </c>
      <c r="EK90" s="168" t="str">
        <f>Languages!$A385</f>
        <v>NEXT DIST</v>
      </c>
      <c r="EN90" s="285">
        <v>5</v>
      </c>
      <c r="EO90" s="225">
        <v>1</v>
      </c>
      <c r="EP90" s="285">
        <v>5</v>
      </c>
      <c r="EQ90" s="225">
        <v>1</v>
      </c>
      <c r="ER90" s="287">
        <v>5</v>
      </c>
      <c r="ES90" s="225">
        <v>1</v>
      </c>
    </row>
    <row r="91" spans="99:149">
      <c r="CU91" s="18" t="s">
        <v>531</v>
      </c>
      <c r="CV91" s="65">
        <v>85</v>
      </c>
      <c r="EK91" s="168" t="str">
        <f>Languages!$A111</f>
        <v>NEXT ETA</v>
      </c>
      <c r="EN91" s="285">
        <v>6</v>
      </c>
      <c r="EO91" s="225">
        <v>1</v>
      </c>
      <c r="EP91" s="285">
        <v>6</v>
      </c>
      <c r="EQ91" s="225">
        <v>1</v>
      </c>
      <c r="ER91" s="287">
        <v>6</v>
      </c>
      <c r="ES91" s="225">
        <v>1</v>
      </c>
    </row>
    <row r="92" spans="99:149">
      <c r="CU92" s="18" t="s">
        <v>532</v>
      </c>
      <c r="CV92" s="65">
        <v>86</v>
      </c>
      <c r="EK92" s="168" t="str">
        <f>Languages!$A113</f>
        <v>NEXT ETE</v>
      </c>
      <c r="EN92" s="285">
        <v>7</v>
      </c>
      <c r="EO92" s="225">
        <v>1</v>
      </c>
      <c r="EP92" s="285">
        <v>7</v>
      </c>
      <c r="EQ92" s="225">
        <v>1</v>
      </c>
      <c r="ER92" s="287">
        <v>7</v>
      </c>
      <c r="ES92" s="225">
        <v>1</v>
      </c>
    </row>
    <row r="93" spans="99:149">
      <c r="CU93" s="18" t="s">
        <v>533</v>
      </c>
      <c r="CV93" s="65">
        <v>87</v>
      </c>
      <c r="EK93" s="168" t="str">
        <f>Languages!A264</f>
        <v>NEXT VDST</v>
      </c>
      <c r="EN93" s="285">
        <v>89</v>
      </c>
      <c r="EO93" s="225">
        <v>1</v>
      </c>
      <c r="EP93" s="285">
        <v>89</v>
      </c>
      <c r="EQ93" s="225">
        <v>1</v>
      </c>
      <c r="ER93" s="287">
        <v>89</v>
      </c>
      <c r="ES93" s="225">
        <v>1</v>
      </c>
    </row>
    <row r="94" spans="99:149">
      <c r="CU94" s="18" t="s">
        <v>193</v>
      </c>
      <c r="CV94" s="65">
        <v>88</v>
      </c>
      <c r="EK94" s="168" t="str">
        <f>Languages!A266</f>
        <v>NONE</v>
      </c>
      <c r="EN94" s="285">
        <v>83</v>
      </c>
      <c r="EO94" s="225">
        <v>1</v>
      </c>
      <c r="EP94" s="285">
        <v>83</v>
      </c>
      <c r="EQ94" s="225">
        <v>1</v>
      </c>
      <c r="ER94" s="287">
        <v>83</v>
      </c>
      <c r="ES94" s="225">
        <v>1</v>
      </c>
    </row>
    <row r="95" spans="99:149">
      <c r="CU95" s="18" t="s">
        <v>534</v>
      </c>
      <c r="CV95" s="65">
        <v>89</v>
      </c>
      <c r="EK95" s="168" t="str">
        <f>Languages!A275</f>
        <v>ODOMETER</v>
      </c>
      <c r="EN95" s="285">
        <v>22</v>
      </c>
      <c r="EO95" s="225">
        <v>1</v>
      </c>
      <c r="EP95" s="285">
        <v>22</v>
      </c>
      <c r="EQ95" s="225">
        <v>1</v>
      </c>
      <c r="ER95" s="287">
        <v>22</v>
      </c>
      <c r="ES95" s="225">
        <v>1</v>
      </c>
    </row>
    <row r="96" spans="99:149">
      <c r="CU96" s="18" t="s">
        <v>535</v>
      </c>
      <c r="CV96" s="65">
        <v>90</v>
      </c>
      <c r="EK96" s="168" t="str">
        <f>Languages!A277</f>
        <v>OFF COURSE</v>
      </c>
      <c r="EN96" s="285">
        <v>2</v>
      </c>
      <c r="EO96" s="225">
        <v>1</v>
      </c>
      <c r="EP96" s="285">
        <v>2</v>
      </c>
      <c r="EQ96" s="225">
        <v>1</v>
      </c>
      <c r="ER96" s="287">
        <v>2</v>
      </c>
      <c r="ES96" s="225">
        <v>1</v>
      </c>
    </row>
    <row r="97" spans="99:149">
      <c r="CU97" s="18" t="s">
        <v>536</v>
      </c>
      <c r="CV97" s="65">
        <v>91</v>
      </c>
      <c r="EK97" s="168" t="str">
        <f>Languages!A284</f>
        <v>PACE</v>
      </c>
      <c r="EN97" s="285">
        <v>81</v>
      </c>
      <c r="EO97" s="225">
        <v>1</v>
      </c>
      <c r="EP97" s="285">
        <v>81</v>
      </c>
      <c r="EQ97" s="225">
        <v>1</v>
      </c>
      <c r="ER97" s="287">
        <v>81</v>
      </c>
      <c r="ES97" s="225">
        <v>1</v>
      </c>
    </row>
    <row r="98" spans="99:149">
      <c r="CU98" s="18" t="s">
        <v>537</v>
      </c>
      <c r="CV98" s="65">
        <v>92</v>
      </c>
      <c r="EK98" s="168" t="str">
        <f>Languages!A310</f>
        <v>SPEED</v>
      </c>
      <c r="EN98" s="285">
        <v>13</v>
      </c>
      <c r="EO98" s="225">
        <v>1</v>
      </c>
      <c r="EP98" s="285">
        <v>13</v>
      </c>
      <c r="EQ98" s="225">
        <v>1</v>
      </c>
      <c r="ER98" s="287">
        <v>13</v>
      </c>
      <c r="ES98" s="225">
        <v>1</v>
      </c>
    </row>
    <row r="99" spans="99:149">
      <c r="CU99" s="18" t="s">
        <v>538</v>
      </c>
      <c r="CV99" s="65">
        <v>95</v>
      </c>
      <c r="EK99" s="168" t="str">
        <f>Languages!$A386</f>
        <v>STEPS</v>
      </c>
      <c r="EN99" s="285">
        <v>96</v>
      </c>
      <c r="EO99" s="225">
        <v>1</v>
      </c>
      <c r="EP99" s="285">
        <v>96</v>
      </c>
      <c r="EQ99" s="225">
        <v>1</v>
      </c>
      <c r="ER99" s="287">
        <v>96</v>
      </c>
      <c r="ES99" s="225">
        <v>1</v>
      </c>
    </row>
    <row r="100" spans="99:149">
      <c r="CU100" s="18" t="s">
        <v>539</v>
      </c>
      <c r="CV100" s="65">
        <v>94</v>
      </c>
      <c r="EK100" s="168" t="str">
        <f>Languages!$A319</f>
        <v>STOP TIME</v>
      </c>
      <c r="EN100" s="285">
        <v>25</v>
      </c>
      <c r="EO100" s="225">
        <v>1</v>
      </c>
      <c r="EP100" s="285">
        <v>25</v>
      </c>
      <c r="EQ100" s="225">
        <v>1</v>
      </c>
      <c r="ER100" s="287">
        <v>25</v>
      </c>
      <c r="ES100" s="225">
        <v>1</v>
      </c>
    </row>
    <row r="101" spans="99:149">
      <c r="CU101" s="18" t="s">
        <v>540</v>
      </c>
      <c r="CV101" s="65">
        <v>93</v>
      </c>
      <c r="EK101" s="168" t="str">
        <f>Languages!A320</f>
        <v>STOPWATCH</v>
      </c>
      <c r="EN101" s="285">
        <v>82</v>
      </c>
      <c r="EO101" s="225">
        <v>1</v>
      </c>
      <c r="EP101" s="285">
        <v>82</v>
      </c>
      <c r="EQ101" s="225">
        <v>1</v>
      </c>
      <c r="ER101" s="287">
        <v>82</v>
      </c>
      <c r="ES101" s="225">
        <v>1</v>
      </c>
    </row>
    <row r="102" spans="99:149">
      <c r="CU102" s="18" t="s">
        <v>541</v>
      </c>
      <c r="CV102" s="65">
        <v>96</v>
      </c>
      <c r="EK102" s="168" t="str">
        <f>Languages!A321</f>
        <v>SUNRISE</v>
      </c>
      <c r="EN102" s="285">
        <v>14</v>
      </c>
      <c r="EO102" s="225">
        <v>1</v>
      </c>
      <c r="EP102" s="285">
        <v>14</v>
      </c>
      <c r="EQ102" s="225">
        <v>1</v>
      </c>
      <c r="ER102" s="287">
        <v>14</v>
      </c>
      <c r="ES102" s="225">
        <v>1</v>
      </c>
    </row>
    <row r="103" spans="99:149">
      <c r="CU103" s="18" t="s">
        <v>542</v>
      </c>
      <c r="CV103" s="65">
        <v>38</v>
      </c>
      <c r="EK103" s="168" t="str">
        <f>Languages!A323</f>
        <v>SUNSET</v>
      </c>
      <c r="EN103" s="285">
        <v>15</v>
      </c>
      <c r="EO103" s="225">
        <v>1</v>
      </c>
      <c r="EP103" s="285">
        <v>15</v>
      </c>
      <c r="EQ103" s="225">
        <v>1</v>
      </c>
      <c r="ER103" s="287">
        <v>15</v>
      </c>
      <c r="ES103" s="225">
        <v>1</v>
      </c>
    </row>
    <row r="104" spans="99:149">
      <c r="CU104" s="18" t="s">
        <v>543</v>
      </c>
      <c r="CV104" s="65">
        <v>97</v>
      </c>
      <c r="EK104" s="168" t="str">
        <f>Languages!A325</f>
        <v>TEMP.</v>
      </c>
      <c r="EN104" s="285">
        <v>48</v>
      </c>
      <c r="EO104" s="225">
        <v>1</v>
      </c>
      <c r="EP104" s="285">
        <v>48</v>
      </c>
      <c r="EQ104" s="225">
        <v>1</v>
      </c>
      <c r="ER104" s="287">
        <v>48</v>
      </c>
      <c r="ES104" s="225">
        <v>1</v>
      </c>
    </row>
    <row r="105" spans="99:149">
      <c r="CU105" s="18" t="s">
        <v>406</v>
      </c>
      <c r="CV105" s="65">
        <v>98</v>
      </c>
      <c r="EK105" s="168" t="str">
        <f>Languages!A329</f>
        <v>TIME</v>
      </c>
      <c r="EN105" s="285">
        <v>26</v>
      </c>
      <c r="EO105" s="225">
        <v>1</v>
      </c>
      <c r="EP105" s="285">
        <v>26</v>
      </c>
      <c r="EQ105" s="225">
        <v>1</v>
      </c>
      <c r="ER105" s="287">
        <v>26</v>
      </c>
      <c r="ES105" s="225">
        <v>1</v>
      </c>
    </row>
    <row r="106" spans="99:149">
      <c r="CU106" s="18" t="s">
        <v>544</v>
      </c>
      <c r="CV106" s="65">
        <v>99</v>
      </c>
      <c r="EK106" s="168" t="str">
        <f>Languages!A338</f>
        <v>TIMER</v>
      </c>
      <c r="EN106" s="285">
        <v>54</v>
      </c>
      <c r="EO106" s="225">
        <v>1</v>
      </c>
      <c r="EP106" s="285">
        <v>54</v>
      </c>
      <c r="EQ106" s="225">
        <v>1</v>
      </c>
      <c r="ER106" s="287">
        <v>54</v>
      </c>
      <c r="ES106" s="225">
        <v>1</v>
      </c>
    </row>
    <row r="107" spans="99:149">
      <c r="CU107" s="18" t="s">
        <v>545</v>
      </c>
      <c r="CV107" s="65">
        <v>100</v>
      </c>
      <c r="EK107" s="168" t="str">
        <f>Languages!A340</f>
        <v>TO COURSE</v>
      </c>
      <c r="EN107" s="285">
        <v>3</v>
      </c>
      <c r="EO107" s="225">
        <v>1</v>
      </c>
      <c r="EP107" s="285">
        <v>3</v>
      </c>
      <c r="EQ107" s="225">
        <v>1</v>
      </c>
      <c r="ER107" s="287">
        <v>3</v>
      </c>
      <c r="ES107" s="225">
        <v>1</v>
      </c>
    </row>
    <row r="108" spans="99:149">
      <c r="CU108" s="18" t="s">
        <v>546</v>
      </c>
      <c r="CV108" s="65">
        <v>101</v>
      </c>
      <c r="EK108" s="168" t="str">
        <f>Languages!$A328</f>
        <v>TOD</v>
      </c>
      <c r="EN108" s="285">
        <v>28</v>
      </c>
      <c r="EO108" s="225">
        <v>1</v>
      </c>
      <c r="EP108" s="285">
        <v>28</v>
      </c>
      <c r="EQ108" s="225">
        <v>1</v>
      </c>
      <c r="ER108" s="287">
        <v>28</v>
      </c>
      <c r="ES108" s="225">
        <v>1</v>
      </c>
    </row>
    <row r="109" spans="99:149">
      <c r="CU109" s="18" t="s">
        <v>547</v>
      </c>
      <c r="CV109" s="65">
        <v>102</v>
      </c>
      <c r="EK109" s="168" t="str">
        <f>Languages!A347</f>
        <v>TRACK DIST</v>
      </c>
      <c r="EN109" s="285">
        <v>90</v>
      </c>
      <c r="EO109" s="225">
        <v>1</v>
      </c>
      <c r="EP109" s="285">
        <v>90</v>
      </c>
      <c r="EQ109" s="225">
        <v>1</v>
      </c>
      <c r="ER109" s="287">
        <v>90</v>
      </c>
      <c r="ES109" s="225">
        <v>1</v>
      </c>
    </row>
    <row r="110" spans="99:149">
      <c r="CU110" s="18" t="s">
        <v>161</v>
      </c>
      <c r="CV110" s="64">
        <v>108</v>
      </c>
      <c r="EK110" s="168" t="str">
        <f>Languages!A350</f>
        <v>TURN</v>
      </c>
      <c r="EN110" s="285">
        <v>17</v>
      </c>
      <c r="EO110" s="225">
        <v>1</v>
      </c>
      <c r="EP110" s="285">
        <v>17</v>
      </c>
      <c r="EQ110" s="225">
        <v>1</v>
      </c>
      <c r="ER110" s="287">
        <v>17</v>
      </c>
      <c r="ES110" s="225">
        <v>1</v>
      </c>
    </row>
    <row r="111" spans="99:149">
      <c r="CU111" s="18" t="s">
        <v>548</v>
      </c>
      <c r="CV111" s="65">
        <v>103</v>
      </c>
      <c r="EK111" s="168" t="str">
        <f>Languages!A357</f>
        <v>VERT SPEED</v>
      </c>
      <c r="EN111" s="285">
        <v>44</v>
      </c>
      <c r="EO111" s="225">
        <v>1</v>
      </c>
      <c r="EP111" s="285">
        <v>44</v>
      </c>
      <c r="EQ111" s="225">
        <v>1</v>
      </c>
      <c r="ER111" s="287">
        <v>44</v>
      </c>
      <c r="ES111" s="225">
        <v>1</v>
      </c>
    </row>
    <row r="112" spans="99:149">
      <c r="CU112" s="18" t="s">
        <v>327</v>
      </c>
      <c r="CV112" s="65">
        <v>109</v>
      </c>
      <c r="EK112" s="168" t="str">
        <f>Languages!A360</f>
        <v>VMG</v>
      </c>
      <c r="EN112" s="285">
        <v>18</v>
      </c>
      <c r="EO112" s="225">
        <v>1</v>
      </c>
      <c r="EP112" s="285">
        <v>18</v>
      </c>
      <c r="EQ112" s="225">
        <v>1</v>
      </c>
      <c r="ER112" s="287">
        <v>18</v>
      </c>
      <c r="ES112" s="225">
        <v>1</v>
      </c>
    </row>
    <row r="113" spans="99:100">
      <c r="CU113" s="221" t="str">
        <f>Languages!A353&amp;" "&amp;Languages!A210</f>
        <v>User Datum</v>
      </c>
      <c r="CV113" s="65">
        <v>104</v>
      </c>
    </row>
    <row r="114" spans="99:100">
      <c r="CU114" s="199"/>
      <c r="CV114" s="65"/>
    </row>
    <row r="115" spans="99:100">
      <c r="CU115" s="199"/>
      <c r="CV115" s="65"/>
    </row>
    <row r="116" spans="99:100">
      <c r="CU116" s="199"/>
      <c r="CV116" s="65"/>
    </row>
    <row r="117" spans="99:100">
      <c r="CU117" s="199"/>
      <c r="CV117" s="65"/>
    </row>
    <row r="118" spans="99:100">
      <c r="CU118" s="199"/>
      <c r="CV118" s="65"/>
    </row>
    <row r="119" spans="99:100">
      <c r="CU119" s="199"/>
      <c r="CV119" s="65"/>
    </row>
    <row r="120" spans="99:100">
      <c r="CU120" s="199"/>
      <c r="CV120" s="65"/>
    </row>
  </sheetData>
  <mergeCells count="79">
    <mergeCell ref="CP1:CR1"/>
    <mergeCell ref="CN1:CO1"/>
    <mergeCell ref="BN2:BO2"/>
    <mergeCell ref="BL2:BM2"/>
    <mergeCell ref="BJ2:BK2"/>
    <mergeCell ref="AZ1:BK1"/>
    <mergeCell ref="BD2:BE2"/>
    <mergeCell ref="BF2:BG2"/>
    <mergeCell ref="N1:AC1"/>
    <mergeCell ref="L31:M32"/>
    <mergeCell ref="T2:AA2"/>
    <mergeCell ref="C1:G1"/>
    <mergeCell ref="H1:K1"/>
    <mergeCell ref="L1:M1"/>
    <mergeCell ref="F2:G2"/>
    <mergeCell ref="J2:K2"/>
    <mergeCell ref="L2:M2"/>
    <mergeCell ref="H2:I2"/>
    <mergeCell ref="N2:O2"/>
    <mergeCell ref="AB2:AC2"/>
    <mergeCell ref="P2:Q2"/>
    <mergeCell ref="R2:S2"/>
    <mergeCell ref="EA1:EH1"/>
    <mergeCell ref="EK1:EU1"/>
    <mergeCell ref="EG2:EH2"/>
    <mergeCell ref="EC2:ED2"/>
    <mergeCell ref="DL2:DM2"/>
    <mergeCell ref="EA2:EB2"/>
    <mergeCell ref="EI2:EJ2"/>
    <mergeCell ref="EE2:EF2"/>
    <mergeCell ref="DI1:DZ1"/>
    <mergeCell ref="DO2:DQ2"/>
    <mergeCell ref="DS2:DU2"/>
    <mergeCell ref="DE1:DH1"/>
    <mergeCell ref="CZ1:DD1"/>
    <mergeCell ref="AI2:AJ2"/>
    <mergeCell ref="AS2:AT2"/>
    <mergeCell ref="AU2:AV2"/>
    <mergeCell ref="BH2:BI2"/>
    <mergeCell ref="AZ2:BA2"/>
    <mergeCell ref="BB2:BC2"/>
    <mergeCell ref="CB1:CM1"/>
    <mergeCell ref="BL1:CA1"/>
    <mergeCell ref="AS1:AY1"/>
    <mergeCell ref="AO1:AR1"/>
    <mergeCell ref="CS1:CX1"/>
    <mergeCell ref="BZ2:CA2"/>
    <mergeCell ref="AD1:AN1"/>
    <mergeCell ref="AF2:AG2"/>
    <mergeCell ref="EV2:EW2"/>
    <mergeCell ref="FW2:FX2"/>
    <mergeCell ref="AD2:AE2"/>
    <mergeCell ref="AX2:AY2"/>
    <mergeCell ref="FS2:FT2"/>
    <mergeCell ref="FU2:FV2"/>
    <mergeCell ref="BV2:BW2"/>
    <mergeCell ref="BX2:BY2"/>
    <mergeCell ref="CW2:CX2"/>
    <mergeCell ref="CS2:CT2"/>
    <mergeCell ref="CU2:CV2"/>
    <mergeCell ref="DE2:DF2"/>
    <mergeCell ref="DG2:DH2"/>
    <mergeCell ref="AM2:AN2"/>
    <mergeCell ref="AK2:AL2"/>
    <mergeCell ref="BP2:BQ2"/>
    <mergeCell ref="FY2:FZ2"/>
    <mergeCell ref="FC2:FD2"/>
    <mergeCell ref="FA2:FB2"/>
    <mergeCell ref="GA2:GB2"/>
    <mergeCell ref="HD1:HE2"/>
    <mergeCell ref="GC1:GG1"/>
    <mergeCell ref="GN1:GP1"/>
    <mergeCell ref="GK1:GM1"/>
    <mergeCell ref="GH1:GJ1"/>
    <mergeCell ref="FE1:FJ1"/>
    <mergeCell ref="FK2:FL2"/>
    <mergeCell ref="FN2:FO2"/>
    <mergeCell ref="GR2:HB12"/>
    <mergeCell ref="FP1:FR1"/>
  </mergeCells>
  <phoneticPr fontId="2" type="noConversion"/>
  <conditionalFormatting sqref="AB4">
    <cfRule type="expression" priority="53">
      <formula>OR(VLOOKUP($AA$4,$EK$3:$EL$16,2,FALSE)&gt;2,VLOOKUP($AA$4,$EK$3:$EL$16,2,FALSE)="")</formula>
    </cfRule>
  </conditionalFormatting>
  <hyperlinks>
    <hyperlink ref="A14" r:id="rId1"/>
    <hyperlink ref="A7" r:id="rId2"/>
    <hyperlink ref="A4" r:id="rId3"/>
  </hyperlinks>
  <pageMargins left="0.7" right="0.7" top="0.75" bottom="0.75" header="0.3" footer="0.3"/>
  <pageSetup orientation="portrait"/>
  <legacyDrawing r:id="rId4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L399"/>
  <sheetViews>
    <sheetView workbookViewId="0">
      <pane ySplit="1" topLeftCell="A206" activePane="bottomLeft" state="frozen"/>
      <selection pane="bottomLeft"/>
    </sheetView>
  </sheetViews>
  <sheetFormatPr baseColWidth="10" defaultColWidth="8.83203125" defaultRowHeight="14" x14ac:dyDescent="0"/>
  <cols>
    <col min="1" max="1" width="10.6640625" customWidth="1"/>
    <col min="2" max="2" width="33" style="147" bestFit="1" customWidth="1"/>
    <col min="3" max="12" width="12.6640625" customWidth="1"/>
  </cols>
  <sheetData>
    <row r="1" spans="1:12" s="134" customFormat="1">
      <c r="A1" s="134" t="s">
        <v>1438</v>
      </c>
      <c r="B1" s="148" t="s">
        <v>3891</v>
      </c>
      <c r="C1" s="134" t="s">
        <v>2577</v>
      </c>
      <c r="D1" s="134" t="s">
        <v>2840</v>
      </c>
      <c r="E1" s="134" t="s">
        <v>3144</v>
      </c>
      <c r="F1" s="134" t="s">
        <v>2030</v>
      </c>
      <c r="G1" s="134" t="s">
        <v>1437</v>
      </c>
      <c r="H1" s="134" t="s">
        <v>3421</v>
      </c>
      <c r="I1" s="134" t="s">
        <v>3890</v>
      </c>
      <c r="J1" s="134" t="s">
        <v>3675</v>
      </c>
      <c r="K1" s="134" t="s">
        <v>1750</v>
      </c>
      <c r="L1" s="134" t="s">
        <v>2326</v>
      </c>
    </row>
    <row r="2" spans="1:12">
      <c r="A2" t="str">
        <f>INDEX(B2:L2,1,VLOOKUP(fenixSetup!M$2,DataSettings!HD$14:HE$24,2,FALSE))</f>
        <v>1 Field</v>
      </c>
      <c r="B2" s="147" t="s">
        <v>935</v>
      </c>
      <c r="C2" t="s">
        <v>2330</v>
      </c>
      <c r="D2" t="s">
        <v>2580</v>
      </c>
      <c r="E2" s="129" t="s">
        <v>2844</v>
      </c>
      <c r="F2" s="129" t="s">
        <v>1753</v>
      </c>
      <c r="G2" t="s">
        <v>1133</v>
      </c>
      <c r="H2" t="s">
        <v>1442</v>
      </c>
      <c r="I2" t="s">
        <v>3679</v>
      </c>
      <c r="J2" t="s">
        <v>3424</v>
      </c>
      <c r="K2" t="s">
        <v>1442</v>
      </c>
      <c r="L2" t="s">
        <v>2034</v>
      </c>
    </row>
    <row r="3" spans="1:12">
      <c r="A3" t="str">
        <f>INDEX(B3:L3,1,VLOOKUP(fenixSetup!M$2,DataSettings!HD$14:HE$24,2,FALSE))</f>
        <v>1 Minute</v>
      </c>
      <c r="B3" s="147" t="s">
        <v>331</v>
      </c>
      <c r="C3" t="s">
        <v>2120</v>
      </c>
      <c r="D3" t="s">
        <v>2666</v>
      </c>
      <c r="E3" s="129" t="s">
        <v>1539</v>
      </c>
      <c r="F3" s="129" t="s">
        <v>1836</v>
      </c>
      <c r="G3" t="s">
        <v>1228</v>
      </c>
      <c r="H3" t="s">
        <v>3232</v>
      </c>
      <c r="I3" t="s">
        <v>3752</v>
      </c>
      <c r="J3" t="s">
        <v>3508</v>
      </c>
      <c r="K3" t="s">
        <v>1539</v>
      </c>
      <c r="L3" t="s">
        <v>2120</v>
      </c>
    </row>
    <row r="4" spans="1:12">
      <c r="A4" t="str">
        <f>INDEX(B4:L4,1,VLOOKUP(fenixSetup!M$2,DataSettings!HD$14:HE$24,2,FALSE))</f>
        <v>12-Hour</v>
      </c>
      <c r="B4" s="147" t="s">
        <v>138</v>
      </c>
      <c r="C4" t="s">
        <v>2407</v>
      </c>
      <c r="D4" t="s">
        <v>2664</v>
      </c>
      <c r="E4" s="129" t="s">
        <v>2931</v>
      </c>
      <c r="F4" s="129" t="s">
        <v>1834</v>
      </c>
      <c r="G4" t="s">
        <v>1226</v>
      </c>
      <c r="H4" t="s">
        <v>3230</v>
      </c>
      <c r="I4" t="s">
        <v>3750</v>
      </c>
      <c r="J4" t="s">
        <v>3506</v>
      </c>
      <c r="K4" t="s">
        <v>1537</v>
      </c>
      <c r="L4" t="s">
        <v>2118</v>
      </c>
    </row>
    <row r="5" spans="1:12">
      <c r="A5" t="str">
        <f>INDEX(B5:L5,1,VLOOKUP(fenixSetup!M$2,DataSettings!HD$14:HE$24,2,FALSE))</f>
        <v>2 Fields</v>
      </c>
      <c r="B5" s="147" t="s">
        <v>931</v>
      </c>
      <c r="C5" t="s">
        <v>2331</v>
      </c>
      <c r="D5" t="s">
        <v>2581</v>
      </c>
      <c r="E5" s="129" t="s">
        <v>2845</v>
      </c>
      <c r="F5" s="129" t="s">
        <v>1754</v>
      </c>
      <c r="G5" t="s">
        <v>1134</v>
      </c>
      <c r="H5" t="s">
        <v>3148</v>
      </c>
      <c r="I5" t="s">
        <v>3680</v>
      </c>
      <c r="J5" t="s">
        <v>3425</v>
      </c>
      <c r="K5" t="s">
        <v>1443</v>
      </c>
      <c r="L5" t="s">
        <v>2035</v>
      </c>
    </row>
    <row r="6" spans="1:12">
      <c r="A6" t="str">
        <f>INDEX(B6:L6,1,VLOOKUP(fenixSetup!M$2,DataSettings!HD$14:HE$24,2,FALSE))</f>
        <v>2 Minutes</v>
      </c>
      <c r="B6" s="147" t="s">
        <v>332</v>
      </c>
      <c r="C6" t="s">
        <v>2409</v>
      </c>
      <c r="D6" t="s">
        <v>2667</v>
      </c>
      <c r="E6" s="129" t="s">
        <v>1540</v>
      </c>
      <c r="F6" s="129" t="s">
        <v>1837</v>
      </c>
      <c r="G6" t="s">
        <v>1229</v>
      </c>
      <c r="H6" t="s">
        <v>3233</v>
      </c>
      <c r="I6" t="s">
        <v>2409</v>
      </c>
      <c r="J6" t="s">
        <v>3509</v>
      </c>
      <c r="K6" t="s">
        <v>1540</v>
      </c>
      <c r="L6" t="s">
        <v>2121</v>
      </c>
    </row>
    <row r="7" spans="1:12">
      <c r="A7" t="str">
        <f>INDEX(B7:L7,1,VLOOKUP(fenixSetup!M$2,DataSettings!HD$14:HE$24,2,FALSE))</f>
        <v>24-Hour</v>
      </c>
      <c r="B7" s="147" t="s">
        <v>137</v>
      </c>
      <c r="C7" t="s">
        <v>2408</v>
      </c>
      <c r="D7" t="s">
        <v>2665</v>
      </c>
      <c r="E7" s="129" t="s">
        <v>2932</v>
      </c>
      <c r="F7" s="129" t="s">
        <v>1835</v>
      </c>
      <c r="G7" t="s">
        <v>1227</v>
      </c>
      <c r="H7" t="s">
        <v>3231</v>
      </c>
      <c r="I7" t="s">
        <v>3751</v>
      </c>
      <c r="J7" t="s">
        <v>3507</v>
      </c>
      <c r="K7" t="s">
        <v>1538</v>
      </c>
      <c r="L7" t="s">
        <v>2119</v>
      </c>
    </row>
    <row r="8" spans="1:12">
      <c r="A8" t="str">
        <f>INDEX(B8:L8,1,VLOOKUP(fenixSetup!M$2,DataSettings!HD$14:HE$24,2,FALSE))</f>
        <v>3 Fields</v>
      </c>
      <c r="B8" s="147" t="s">
        <v>932</v>
      </c>
      <c r="C8" t="s">
        <v>2332</v>
      </c>
      <c r="D8" t="s">
        <v>2582</v>
      </c>
      <c r="E8" s="129" t="s">
        <v>2846</v>
      </c>
      <c r="F8" s="129" t="s">
        <v>1755</v>
      </c>
      <c r="G8" t="s">
        <v>1135</v>
      </c>
      <c r="H8" t="s">
        <v>3149</v>
      </c>
      <c r="I8" t="s">
        <v>3681</v>
      </c>
      <c r="J8" t="s">
        <v>3426</v>
      </c>
      <c r="K8" t="s">
        <v>1444</v>
      </c>
      <c r="L8" t="s">
        <v>2036</v>
      </c>
    </row>
    <row r="9" spans="1:12">
      <c r="A9" t="str">
        <f>INDEX(B9:L9,1,VLOOKUP(fenixSetup!M$2,DataSettings!HD$14:HE$24,2,FALSE))</f>
        <v>5 Seconds</v>
      </c>
      <c r="B9" s="147" t="s">
        <v>578</v>
      </c>
      <c r="C9" t="s">
        <v>3961</v>
      </c>
      <c r="D9" t="s">
        <v>3962</v>
      </c>
      <c r="E9" s="129" t="s">
        <v>3963</v>
      </c>
      <c r="F9" s="129" t="s">
        <v>3964</v>
      </c>
      <c r="G9" t="s">
        <v>3965</v>
      </c>
      <c r="H9" t="s">
        <v>3966</v>
      </c>
      <c r="I9" t="s">
        <v>3961</v>
      </c>
      <c r="J9" t="s">
        <v>3967</v>
      </c>
      <c r="K9" t="s">
        <v>3968</v>
      </c>
      <c r="L9" t="s">
        <v>3961</v>
      </c>
    </row>
    <row r="10" spans="1:12">
      <c r="A10" t="str">
        <f>INDEX(B10:L10,1,VLOOKUP(fenixSetup!M$2,DataSettings!HD$14:HE$24,2,FALSE))</f>
        <v>15 Seconds</v>
      </c>
      <c r="B10" s="147" t="s">
        <v>329</v>
      </c>
      <c r="C10" t="s">
        <v>2122</v>
      </c>
      <c r="D10" t="s">
        <v>2668</v>
      </c>
      <c r="E10" s="129" t="s">
        <v>2933</v>
      </c>
      <c r="F10" s="129" t="s">
        <v>1838</v>
      </c>
      <c r="G10" t="s">
        <v>1230</v>
      </c>
      <c r="H10" t="s">
        <v>3234</v>
      </c>
      <c r="I10" t="s">
        <v>2122</v>
      </c>
      <c r="J10" t="s">
        <v>3510</v>
      </c>
      <c r="K10" t="s">
        <v>1541</v>
      </c>
      <c r="L10" t="s">
        <v>2122</v>
      </c>
    </row>
    <row r="11" spans="1:12">
      <c r="A11" t="str">
        <f>INDEX(B11:L11,1,VLOOKUP(fenixSetup!M$2,DataSettings!HD$14:HE$24,2,FALSE))</f>
        <v>30 Seconds</v>
      </c>
      <c r="B11" s="147" t="s">
        <v>330</v>
      </c>
      <c r="C11" t="s">
        <v>2123</v>
      </c>
      <c r="D11" t="s">
        <v>2669</v>
      </c>
      <c r="E11" s="129" t="s">
        <v>2934</v>
      </c>
      <c r="F11" s="129" t="s">
        <v>1839</v>
      </c>
      <c r="G11" t="s">
        <v>1231</v>
      </c>
      <c r="H11" t="s">
        <v>3235</v>
      </c>
      <c r="I11" t="s">
        <v>2123</v>
      </c>
      <c r="J11" t="s">
        <v>3511</v>
      </c>
      <c r="K11" t="s">
        <v>1542</v>
      </c>
      <c r="L11" t="s">
        <v>2123</v>
      </c>
    </row>
    <row r="12" spans="1:12">
      <c r="B12" s="147" t="s">
        <v>4148</v>
      </c>
      <c r="C12" t="s">
        <v>4138</v>
      </c>
      <c r="D12" t="s">
        <v>4141</v>
      </c>
      <c r="E12" s="129" t="s">
        <v>4143</v>
      </c>
      <c r="F12" s="129" t="s">
        <v>4146</v>
      </c>
      <c r="G12" t="s">
        <v>4148</v>
      </c>
      <c r="H12" t="s">
        <v>4149</v>
      </c>
      <c r="I12" t="s">
        <v>4138</v>
      </c>
      <c r="J12" t="s">
        <v>4153</v>
      </c>
      <c r="K12" t="s">
        <v>4155</v>
      </c>
      <c r="L12" t="s">
        <v>4157</v>
      </c>
    </row>
    <row r="13" spans="1:12">
      <c r="B13" s="147" t="s">
        <v>1928</v>
      </c>
      <c r="C13" t="s">
        <v>4139</v>
      </c>
      <c r="D13" t="s">
        <v>4142</v>
      </c>
      <c r="E13" s="129" t="s">
        <v>4144</v>
      </c>
      <c r="F13" s="129" t="s">
        <v>4147</v>
      </c>
      <c r="G13" t="s">
        <v>1324</v>
      </c>
      <c r="H13" t="s">
        <v>4150</v>
      </c>
      <c r="I13" t="s">
        <v>4139</v>
      </c>
      <c r="J13" t="s">
        <v>4154</v>
      </c>
      <c r="K13" t="s">
        <v>4154</v>
      </c>
      <c r="L13" t="s">
        <v>4158</v>
      </c>
    </row>
    <row r="14" spans="1:12">
      <c r="B14" s="147" t="s">
        <v>998</v>
      </c>
      <c r="C14" t="s">
        <v>4140</v>
      </c>
      <c r="D14" t="s">
        <v>998</v>
      </c>
      <c r="E14" s="129" t="s">
        <v>4145</v>
      </c>
      <c r="F14" s="129" t="s">
        <v>4140</v>
      </c>
      <c r="G14" t="s">
        <v>998</v>
      </c>
      <c r="H14" t="s">
        <v>4151</v>
      </c>
      <c r="I14" t="s">
        <v>4152</v>
      </c>
      <c r="J14" t="s">
        <v>4151</v>
      </c>
      <c r="K14" t="s">
        <v>4151</v>
      </c>
      <c r="L14" t="s">
        <v>4156</v>
      </c>
    </row>
    <row r="15" spans="1:12">
      <c r="A15" t="str">
        <f>INDEX(B15:L15,1,VLOOKUP(fenixSetup!M$2,DataSettings!HD$14:HE$24,2,FALSE))</f>
        <v>Data</v>
      </c>
      <c r="B15" s="147" t="s">
        <v>4042</v>
      </c>
      <c r="C15" t="s">
        <v>4042</v>
      </c>
      <c r="D15" t="s">
        <v>4044</v>
      </c>
      <c r="E15" s="129" t="s">
        <v>4042</v>
      </c>
      <c r="F15" s="129" t="s">
        <v>4045</v>
      </c>
      <c r="G15" t="s">
        <v>4046</v>
      </c>
      <c r="H15" t="s">
        <v>4047</v>
      </c>
      <c r="I15" t="s">
        <v>4042</v>
      </c>
      <c r="J15" t="s">
        <v>4048</v>
      </c>
      <c r="K15" t="s">
        <v>4049</v>
      </c>
      <c r="L15" t="s">
        <v>4042</v>
      </c>
    </row>
    <row r="16" spans="1:12">
      <c r="A16" t="str">
        <f>INDEX(B16:L16,1,VLOOKUP(fenixSetup!M$2,DataSettings!HD$14:HE$24,2,FALSE))</f>
        <v>Share</v>
      </c>
      <c r="B16" s="147" t="s">
        <v>4043</v>
      </c>
      <c r="C16" t="s">
        <v>4053</v>
      </c>
      <c r="D16" t="s">
        <v>4058</v>
      </c>
      <c r="E16" s="129" t="s">
        <v>4057</v>
      </c>
      <c r="F16" s="129" t="s">
        <v>4056</v>
      </c>
      <c r="G16" t="s">
        <v>4055</v>
      </c>
      <c r="H16" t="s">
        <v>4054</v>
      </c>
      <c r="I16" t="s">
        <v>4053</v>
      </c>
      <c r="J16" t="s">
        <v>4052</v>
      </c>
      <c r="K16" t="s">
        <v>4051</v>
      </c>
      <c r="L16" t="s">
        <v>4050</v>
      </c>
    </row>
    <row r="17" spans="1:12">
      <c r="A17" t="str">
        <f>INDEX(B17:L17,1,VLOOKUP(fenixSetup!M$2,DataSettings!HD$14:HE$24,2,FALSE))</f>
        <v>Age</v>
      </c>
      <c r="B17" s="147" t="s">
        <v>1840</v>
      </c>
      <c r="C17" t="s">
        <v>2410</v>
      </c>
      <c r="D17" t="s">
        <v>2670</v>
      </c>
      <c r="E17" s="129" t="s">
        <v>2935</v>
      </c>
      <c r="F17" s="129" t="s">
        <v>1840</v>
      </c>
      <c r="G17" t="s">
        <v>1232</v>
      </c>
      <c r="H17" t="s">
        <v>3236</v>
      </c>
      <c r="I17" t="s">
        <v>2410</v>
      </c>
      <c r="J17" t="s">
        <v>3512</v>
      </c>
      <c r="K17" t="s">
        <v>1543</v>
      </c>
      <c r="L17" t="s">
        <v>2124</v>
      </c>
    </row>
    <row r="18" spans="1:12">
      <c r="A18" t="str">
        <f>INDEX(B18:L18,1,VLOOKUP(fenixSetup!M$2,DataSettings!HD$14:HE$24,2,FALSE))</f>
        <v>Field</v>
      </c>
      <c r="B18" s="147" t="s">
        <v>4265</v>
      </c>
      <c r="C18" t="s">
        <v>4266</v>
      </c>
      <c r="D18" t="s">
        <v>4268</v>
      </c>
      <c r="E18" s="129" t="s">
        <v>4269</v>
      </c>
      <c r="F18" s="129" t="s">
        <v>4270</v>
      </c>
      <c r="G18" t="s">
        <v>4267</v>
      </c>
      <c r="H18" t="s">
        <v>1561</v>
      </c>
      <c r="I18" t="s">
        <v>4266</v>
      </c>
      <c r="J18" t="s">
        <v>1561</v>
      </c>
      <c r="K18" t="s">
        <v>1561</v>
      </c>
      <c r="L18" t="s">
        <v>4271</v>
      </c>
    </row>
    <row r="19" spans="1:12" s="255" customFormat="1">
      <c r="A19" s="255" t="str">
        <f>INDEX(B19:L19,1,VLOOKUP(fenixSetup!M$2,DataSettings!HD$14:HE$24,2,FALSE))</f>
        <v>Alt. Zones</v>
      </c>
      <c r="B19" s="147" t="s">
        <v>4456</v>
      </c>
      <c r="C19" s="255" t="s">
        <v>4467</v>
      </c>
      <c r="D19" s="255" t="s">
        <v>4468</v>
      </c>
      <c r="E19" s="129" t="s">
        <v>4469</v>
      </c>
      <c r="F19" s="129" t="s">
        <v>4470</v>
      </c>
      <c r="G19" s="255" t="s">
        <v>4471</v>
      </c>
      <c r="H19" s="255" t="s">
        <v>4472</v>
      </c>
      <c r="I19" s="255" t="s">
        <v>4473</v>
      </c>
      <c r="J19" s="255" t="s">
        <v>4474</v>
      </c>
      <c r="K19" s="255" t="s">
        <v>4475</v>
      </c>
      <c r="L19" s="255" t="s">
        <v>4476</v>
      </c>
    </row>
    <row r="20" spans="1:12">
      <c r="A20" t="str">
        <f>INDEX(B20:L20,1,VLOOKUP(fenixSetup!M$2,DataSettings!HD$14:HE$24,2,FALSE))</f>
        <v>Altimeter</v>
      </c>
      <c r="B20" s="147" t="s">
        <v>320</v>
      </c>
      <c r="C20" t="s">
        <v>2333</v>
      </c>
      <c r="D20" t="s">
        <v>2758</v>
      </c>
      <c r="E20" s="129" t="s">
        <v>2847</v>
      </c>
      <c r="F20" s="129" t="s">
        <v>1756</v>
      </c>
      <c r="G20" t="s">
        <v>1337</v>
      </c>
      <c r="H20" t="s">
        <v>3150</v>
      </c>
      <c r="I20" t="s">
        <v>3816</v>
      </c>
      <c r="J20" t="s">
        <v>1445</v>
      </c>
      <c r="K20" t="s">
        <v>1445</v>
      </c>
      <c r="L20" t="s">
        <v>2229</v>
      </c>
    </row>
    <row r="21" spans="1:12">
      <c r="B21" s="147" t="s">
        <v>1772</v>
      </c>
      <c r="C21" t="s">
        <v>259</v>
      </c>
      <c r="D21" t="s">
        <v>2600</v>
      </c>
      <c r="E21" s="129" t="s">
        <v>2863</v>
      </c>
      <c r="F21" s="129" t="s">
        <v>1772</v>
      </c>
      <c r="G21" t="s">
        <v>1154</v>
      </c>
      <c r="H21" t="s">
        <v>3166</v>
      </c>
      <c r="I21" t="s">
        <v>3693</v>
      </c>
      <c r="J21" t="s">
        <v>3442</v>
      </c>
      <c r="K21" t="s">
        <v>1465</v>
      </c>
      <c r="L21" t="s">
        <v>2053</v>
      </c>
    </row>
    <row r="22" spans="1:12">
      <c r="B22" s="147" t="s">
        <v>3916</v>
      </c>
      <c r="C22" t="s">
        <v>2333</v>
      </c>
      <c r="D22" t="s">
        <v>2583</v>
      </c>
      <c r="E22" s="129" t="s">
        <v>2847</v>
      </c>
      <c r="F22" s="129" t="s">
        <v>1756</v>
      </c>
      <c r="G22" t="s">
        <v>1136</v>
      </c>
      <c r="H22" t="s">
        <v>3150</v>
      </c>
      <c r="I22" t="s">
        <v>3682</v>
      </c>
      <c r="J22" t="s">
        <v>1445</v>
      </c>
      <c r="K22" t="s">
        <v>1445</v>
      </c>
      <c r="L22" t="s">
        <v>2037</v>
      </c>
    </row>
    <row r="23" spans="1:12">
      <c r="A23" t="str">
        <f>INDEX(B23:L23,1,VLOOKUP(fenixSetup!M$2,DataSettings!HD$14:HE$24,2,FALSE))</f>
        <v>Always On</v>
      </c>
      <c r="B23" s="147" t="s">
        <v>225</v>
      </c>
      <c r="C23" t="s">
        <v>2411</v>
      </c>
      <c r="D23" t="s">
        <v>2671</v>
      </c>
      <c r="E23" s="129" t="s">
        <v>2936</v>
      </c>
      <c r="F23" s="129" t="s">
        <v>1841</v>
      </c>
      <c r="G23" t="s">
        <v>1233</v>
      </c>
      <c r="H23" t="s">
        <v>3237</v>
      </c>
      <c r="I23" t="s">
        <v>2125</v>
      </c>
      <c r="J23" t="s">
        <v>3513</v>
      </c>
      <c r="K23" t="s">
        <v>1544</v>
      </c>
      <c r="L23" t="s">
        <v>2125</v>
      </c>
    </row>
    <row r="24" spans="1:12">
      <c r="A24" t="str">
        <f>INDEX(B24:L24,1,VLOOKUP(fenixSetup!M$2,DataSettings!HD$14:HE$24,2,FALSE))</f>
        <v>AMB PRES</v>
      </c>
      <c r="B24" s="147" t="s">
        <v>3917</v>
      </c>
      <c r="C24" t="s">
        <v>2365</v>
      </c>
      <c r="D24" t="s">
        <v>2619</v>
      </c>
      <c r="E24" s="129" t="s">
        <v>2882</v>
      </c>
      <c r="F24" s="129" t="s">
        <v>1485</v>
      </c>
      <c r="G24" t="s">
        <v>1174</v>
      </c>
      <c r="H24" t="s">
        <v>3185</v>
      </c>
      <c r="I24" t="s">
        <v>3709</v>
      </c>
      <c r="J24" t="s">
        <v>3461</v>
      </c>
      <c r="K24" t="s">
        <v>1485</v>
      </c>
      <c r="L24" t="s">
        <v>2073</v>
      </c>
    </row>
    <row r="25" spans="1:12">
      <c r="B25" s="147" t="s">
        <v>3918</v>
      </c>
      <c r="C25" t="s">
        <v>2412</v>
      </c>
      <c r="D25" t="s">
        <v>2619</v>
      </c>
      <c r="E25" s="129" t="s">
        <v>2937</v>
      </c>
      <c r="F25" s="129" t="s">
        <v>1545</v>
      </c>
      <c r="G25" t="s">
        <v>1234</v>
      </c>
      <c r="H25" t="s">
        <v>3238</v>
      </c>
      <c r="I25" t="s">
        <v>3753</v>
      </c>
      <c r="J25" t="s">
        <v>3427</v>
      </c>
      <c r="K25" t="s">
        <v>1545</v>
      </c>
      <c r="L25" t="s">
        <v>2126</v>
      </c>
    </row>
    <row r="26" spans="1:12">
      <c r="A26" t="str">
        <f>INDEX(B26:L26,1,VLOOKUP(fenixSetup!M$2,DataSettings!HD$14:HE$24,2,FALSE))</f>
        <v>Amb. Press.</v>
      </c>
      <c r="B26" s="147" t="s">
        <v>237</v>
      </c>
      <c r="C26" t="s">
        <v>2334</v>
      </c>
      <c r="D26" t="s">
        <v>2584</v>
      </c>
      <c r="E26" s="129" t="s">
        <v>2848</v>
      </c>
      <c r="F26" s="129" t="s">
        <v>1545</v>
      </c>
      <c r="G26" t="s">
        <v>1137</v>
      </c>
      <c r="H26" t="s">
        <v>1545</v>
      </c>
      <c r="I26" t="s">
        <v>3683</v>
      </c>
      <c r="J26" t="s">
        <v>3427</v>
      </c>
      <c r="K26" t="s">
        <v>1446</v>
      </c>
      <c r="L26" t="s">
        <v>2038</v>
      </c>
    </row>
    <row r="27" spans="1:12">
      <c r="B27" s="147" t="s">
        <v>3892</v>
      </c>
      <c r="C27" t="s">
        <v>2413</v>
      </c>
      <c r="D27" t="s">
        <v>2672</v>
      </c>
      <c r="E27" s="129" t="s">
        <v>2938</v>
      </c>
      <c r="F27" s="129" t="s">
        <v>1842</v>
      </c>
      <c r="G27" t="s">
        <v>1235</v>
      </c>
      <c r="H27" t="s">
        <v>3239</v>
      </c>
      <c r="I27" t="s">
        <v>2413</v>
      </c>
      <c r="J27" t="s">
        <v>3239</v>
      </c>
      <c r="K27" t="s">
        <v>1546</v>
      </c>
      <c r="L27" t="s">
        <v>2127</v>
      </c>
    </row>
    <row r="28" spans="1:12">
      <c r="A28" t="str">
        <f>INDEX(B28:L28,1,VLOOKUP(fenixSetup!M$2,DataSettings!HD$14:HE$24,2,FALSE))</f>
        <v>ANT Sensors</v>
      </c>
      <c r="B28" s="147" t="s">
        <v>3919</v>
      </c>
      <c r="C28" t="s">
        <v>2495</v>
      </c>
      <c r="D28" t="s">
        <v>2759</v>
      </c>
      <c r="E28" s="129" t="s">
        <v>3043</v>
      </c>
      <c r="F28" s="129" t="s">
        <v>1940</v>
      </c>
      <c r="G28" t="s">
        <v>1338</v>
      </c>
      <c r="H28" t="s">
        <v>3333</v>
      </c>
      <c r="I28" t="s">
        <v>2495</v>
      </c>
      <c r="J28" t="s">
        <v>3333</v>
      </c>
      <c r="K28" t="s">
        <v>1649</v>
      </c>
      <c r="L28" t="s">
        <v>2230</v>
      </c>
    </row>
    <row r="29" spans="1:12">
      <c r="A29" t="str">
        <f>INDEX(B29:L29,1,VLOOKUP(fenixSetup!M$2,DataSettings!HD$14:HE$24,2,FALSE))</f>
        <v>ASCENT</v>
      </c>
      <c r="B29" s="147" t="s">
        <v>243</v>
      </c>
      <c r="C29" t="s">
        <v>2366</v>
      </c>
      <c r="D29" t="s">
        <v>2620</v>
      </c>
      <c r="E29" s="129" t="s">
        <v>2863</v>
      </c>
      <c r="F29" s="129" t="s">
        <v>1791</v>
      </c>
      <c r="G29" t="s">
        <v>1175</v>
      </c>
      <c r="H29" t="s">
        <v>3187</v>
      </c>
      <c r="I29" t="s">
        <v>2366</v>
      </c>
      <c r="J29" t="s">
        <v>3462</v>
      </c>
      <c r="K29" t="s">
        <v>1486</v>
      </c>
      <c r="L29" t="s">
        <v>2366</v>
      </c>
    </row>
    <row r="30" spans="1:12">
      <c r="A30" t="str">
        <f>INDEX(B30:L30,1,VLOOKUP(fenixSetup!M$2,DataSettings!HD$14:HE$24,2,FALSE))</f>
        <v>Auto</v>
      </c>
      <c r="B30" s="147" t="s">
        <v>130</v>
      </c>
      <c r="C30" t="s">
        <v>2414</v>
      </c>
      <c r="D30" t="s">
        <v>130</v>
      </c>
      <c r="E30" s="129" t="s">
        <v>2940</v>
      </c>
      <c r="F30" s="129" t="s">
        <v>130</v>
      </c>
      <c r="G30" t="s">
        <v>1236</v>
      </c>
      <c r="H30" t="s">
        <v>3240</v>
      </c>
      <c r="I30" t="s">
        <v>2414</v>
      </c>
      <c r="J30" t="s">
        <v>1547</v>
      </c>
      <c r="K30" t="s">
        <v>1547</v>
      </c>
      <c r="L30" t="s">
        <v>130</v>
      </c>
    </row>
    <row r="31" spans="1:12">
      <c r="B31" s="147" t="s">
        <v>3920</v>
      </c>
      <c r="C31" t="s">
        <v>2415</v>
      </c>
      <c r="D31" t="s">
        <v>2673</v>
      </c>
      <c r="E31" s="129" t="s">
        <v>2941</v>
      </c>
      <c r="F31" s="129" t="s">
        <v>1843</v>
      </c>
      <c r="G31" t="s">
        <v>1237</v>
      </c>
      <c r="H31" t="s">
        <v>3241</v>
      </c>
      <c r="I31" t="s">
        <v>3754</v>
      </c>
      <c r="J31" t="s">
        <v>3514</v>
      </c>
      <c r="K31" t="s">
        <v>1548</v>
      </c>
      <c r="L31" t="s">
        <v>2128</v>
      </c>
    </row>
    <row r="32" spans="1:12">
      <c r="A32" t="str">
        <f>INDEX(B32:L32,1,VLOOKUP(fenixSetup!M$2,DataSettings!HD$14:HE$24,2,FALSE))</f>
        <v>Automatic (GPS Date/Time)</v>
      </c>
      <c r="B32" s="147" t="s">
        <v>4390</v>
      </c>
      <c r="C32" t="s">
        <v>2519</v>
      </c>
      <c r="D32" t="s">
        <v>2786</v>
      </c>
      <c r="E32" s="129" t="s">
        <v>3079</v>
      </c>
      <c r="F32" s="129" t="s">
        <v>1975</v>
      </c>
      <c r="G32" t="s">
        <v>1374</v>
      </c>
      <c r="H32" t="s">
        <v>3363</v>
      </c>
      <c r="I32" t="s">
        <v>3843</v>
      </c>
      <c r="J32" t="s">
        <v>3619</v>
      </c>
      <c r="K32" t="s">
        <v>1687</v>
      </c>
      <c r="L32" t="s">
        <v>2263</v>
      </c>
    </row>
    <row r="33" spans="1:12">
      <c r="A33" t="str">
        <f>INDEX(B33:L33,1,VLOOKUP(fenixSetup!M$2,DataSettings!HD$14:HE$24,2,FALSE))</f>
        <v>Auto Lap</v>
      </c>
      <c r="B33" s="147" t="s">
        <v>209</v>
      </c>
      <c r="C33" t="s">
        <v>2416</v>
      </c>
      <c r="D33" t="s">
        <v>209</v>
      </c>
      <c r="E33" s="129" t="s">
        <v>2942</v>
      </c>
      <c r="F33" s="129" t="s">
        <v>209</v>
      </c>
      <c r="G33" t="s">
        <v>1238</v>
      </c>
      <c r="H33" t="s">
        <v>209</v>
      </c>
      <c r="I33" t="s">
        <v>209</v>
      </c>
      <c r="J33" t="s">
        <v>3515</v>
      </c>
      <c r="K33" t="s">
        <v>209</v>
      </c>
      <c r="L33" t="s">
        <v>209</v>
      </c>
    </row>
    <row r="34" spans="1:12">
      <c r="A34" t="str">
        <f>INDEX(B34:L34,1,VLOOKUP(fenixSetup!M$2,DataSettings!HD$14:HE$24,2,FALSE))</f>
        <v>Auto Pause</v>
      </c>
      <c r="B34" s="147" t="s">
        <v>75</v>
      </c>
      <c r="C34" t="s">
        <v>2417</v>
      </c>
      <c r="D34" t="s">
        <v>75</v>
      </c>
      <c r="E34" s="129" t="s">
        <v>75</v>
      </c>
      <c r="F34" s="129" t="s">
        <v>75</v>
      </c>
      <c r="G34" t="s">
        <v>75</v>
      </c>
      <c r="H34" t="s">
        <v>75</v>
      </c>
      <c r="I34" t="s">
        <v>75</v>
      </c>
      <c r="J34" t="s">
        <v>3516</v>
      </c>
      <c r="K34" t="s">
        <v>75</v>
      </c>
      <c r="L34" t="s">
        <v>75</v>
      </c>
    </row>
    <row r="35" spans="1:12">
      <c r="A35" t="str">
        <f>INDEX(B35:L35,1,VLOOKUP(fenixSetup!M$2,DataSettings!HD$14:HE$24,2,FALSE))</f>
        <v>Auto Save</v>
      </c>
      <c r="B35" s="147" t="s">
        <v>74</v>
      </c>
      <c r="C35" t="s">
        <v>2418</v>
      </c>
      <c r="D35" t="s">
        <v>2674</v>
      </c>
      <c r="E35" s="129" t="s">
        <v>2943</v>
      </c>
      <c r="F35" s="129" t="s">
        <v>1844</v>
      </c>
      <c r="G35" t="s">
        <v>74</v>
      </c>
      <c r="H35" t="s">
        <v>3242</v>
      </c>
      <c r="I35" t="s">
        <v>3755</v>
      </c>
      <c r="J35" t="s">
        <v>3517</v>
      </c>
      <c r="K35" t="s">
        <v>1549</v>
      </c>
      <c r="L35" t="s">
        <v>2129</v>
      </c>
    </row>
    <row r="36" spans="1:12">
      <c r="A36" t="str">
        <f>INDEX(B36:L36,1,VLOOKUP(fenixSetup!M$2,DataSettings!HD$14:HE$24,2,FALSE))</f>
        <v>Auto Start</v>
      </c>
      <c r="B36" s="147" t="s">
        <v>73</v>
      </c>
      <c r="C36" t="s">
        <v>2419</v>
      </c>
      <c r="D36" t="s">
        <v>2419</v>
      </c>
      <c r="E36" s="129" t="s">
        <v>2944</v>
      </c>
      <c r="F36" s="129" t="s">
        <v>1845</v>
      </c>
      <c r="G36" t="s">
        <v>73</v>
      </c>
      <c r="H36" t="s">
        <v>3243</v>
      </c>
      <c r="I36" t="s">
        <v>2419</v>
      </c>
      <c r="J36" t="s">
        <v>3518</v>
      </c>
      <c r="K36" t="s">
        <v>1550</v>
      </c>
      <c r="L36" t="s">
        <v>2130</v>
      </c>
    </row>
    <row r="37" spans="1:12">
      <c r="A37" t="str">
        <f>INDEX(B37:L37,1,VLOOKUP(fenixSetup!M$2,DataSettings!HD$14:HE$24,2,FALSE))</f>
        <v>Auto Zoom</v>
      </c>
      <c r="B37" s="147" t="s">
        <v>68</v>
      </c>
      <c r="C37" t="s">
        <v>2420</v>
      </c>
      <c r="D37" t="s">
        <v>2131</v>
      </c>
      <c r="E37" s="129" t="s">
        <v>68</v>
      </c>
      <c r="F37" s="129" t="s">
        <v>1846</v>
      </c>
      <c r="G37" t="s">
        <v>68</v>
      </c>
      <c r="H37" t="s">
        <v>3244</v>
      </c>
      <c r="I37" t="s">
        <v>2131</v>
      </c>
      <c r="J37" t="s">
        <v>68</v>
      </c>
      <c r="K37" t="s">
        <v>1551</v>
      </c>
      <c r="L37" t="s">
        <v>2131</v>
      </c>
    </row>
    <row r="38" spans="1:12">
      <c r="A38" t="str">
        <f>INDEX(B38:L38,1,VLOOKUP(fenixSetup!M$2,DataSettings!HD$14:HE$24,2,FALSE))</f>
        <v>Automatic</v>
      </c>
      <c r="B38" s="147" t="s">
        <v>364</v>
      </c>
      <c r="C38" t="s">
        <v>2414</v>
      </c>
      <c r="D38" t="s">
        <v>1426</v>
      </c>
      <c r="E38" s="129" t="s">
        <v>2940</v>
      </c>
      <c r="F38" s="129" t="s">
        <v>2017</v>
      </c>
      <c r="G38" t="s">
        <v>1426</v>
      </c>
      <c r="H38" t="s">
        <v>3240</v>
      </c>
      <c r="I38" t="s">
        <v>2414</v>
      </c>
      <c r="J38" t="s">
        <v>1547</v>
      </c>
      <c r="K38" t="s">
        <v>1547</v>
      </c>
      <c r="L38" t="s">
        <v>2316</v>
      </c>
    </row>
    <row r="39" spans="1:12">
      <c r="A39" t="str">
        <f>INDEX(B39:L39,1,VLOOKUP(fenixSetup!M$2,DataSettings!HD$14:HE$24,2,FALSE))</f>
        <v>AVG ASCNT</v>
      </c>
      <c r="B39" s="147" t="s">
        <v>3921</v>
      </c>
      <c r="C39" t="s">
        <v>2359</v>
      </c>
      <c r="D39" t="s">
        <v>2613</v>
      </c>
      <c r="E39" s="129" t="s">
        <v>2876</v>
      </c>
      <c r="F39" s="129" t="s">
        <v>1785</v>
      </c>
      <c r="G39" t="s">
        <v>1168</v>
      </c>
      <c r="H39" t="s">
        <v>3179</v>
      </c>
      <c r="I39" t="s">
        <v>3703</v>
      </c>
      <c r="J39" t="s">
        <v>3455</v>
      </c>
      <c r="K39" t="s">
        <v>1479</v>
      </c>
      <c r="L39" t="s">
        <v>2067</v>
      </c>
    </row>
    <row r="40" spans="1:12">
      <c r="A40" t="str">
        <f>INDEX(B40:L40,1,VLOOKUP(fenixSetup!M$2,DataSettings!HD$14:HE$24,2,FALSE))</f>
        <v>AVG CAD</v>
      </c>
      <c r="B40" s="147" t="s">
        <v>244</v>
      </c>
      <c r="C40" t="s">
        <v>2378</v>
      </c>
      <c r="D40" t="s">
        <v>2633</v>
      </c>
      <c r="E40" s="129" t="s">
        <v>2899</v>
      </c>
      <c r="F40" s="129" t="s">
        <v>1805</v>
      </c>
      <c r="G40" t="s">
        <v>1192</v>
      </c>
      <c r="H40" t="s">
        <v>1503</v>
      </c>
      <c r="I40" t="s">
        <v>3722</v>
      </c>
      <c r="J40" t="s">
        <v>3475</v>
      </c>
      <c r="K40" t="s">
        <v>1503</v>
      </c>
      <c r="L40" t="s">
        <v>2088</v>
      </c>
    </row>
    <row r="41" spans="1:12">
      <c r="A41" t="str">
        <f>INDEX(B41:L41,1,VLOOKUP(fenixSetup!M$2,DataSettings!HD$14:HE$24,2,FALSE))</f>
        <v>AVG DSCNT</v>
      </c>
      <c r="B41" s="147" t="s">
        <v>3922</v>
      </c>
      <c r="C41" t="s">
        <v>2360</v>
      </c>
      <c r="D41" t="s">
        <v>2614</v>
      </c>
      <c r="E41" s="129" t="s">
        <v>2877</v>
      </c>
      <c r="F41" s="129" t="s">
        <v>1786</v>
      </c>
      <c r="G41" t="s">
        <v>1169</v>
      </c>
      <c r="H41" t="s">
        <v>3180</v>
      </c>
      <c r="I41" t="s">
        <v>3704</v>
      </c>
      <c r="J41" t="s">
        <v>3456</v>
      </c>
      <c r="K41" t="s">
        <v>1480</v>
      </c>
      <c r="L41" t="s">
        <v>2068</v>
      </c>
    </row>
    <row r="42" spans="1:12">
      <c r="A42" t="str">
        <f>INDEX(B42:L42,1,VLOOKUP(fenixSetup!M$2,DataSettings!HD$14:HE$24,2,FALSE))</f>
        <v>AVG HR</v>
      </c>
      <c r="B42" s="147" t="s">
        <v>245</v>
      </c>
      <c r="C42" t="s">
        <v>2379</v>
      </c>
      <c r="D42" t="s">
        <v>2634</v>
      </c>
      <c r="E42" s="129" t="s">
        <v>2900</v>
      </c>
      <c r="F42" s="129" t="s">
        <v>1806</v>
      </c>
      <c r="G42" t="s">
        <v>1193</v>
      </c>
      <c r="H42" t="s">
        <v>1504</v>
      </c>
      <c r="I42" t="s">
        <v>3723</v>
      </c>
      <c r="J42" t="s">
        <v>3476</v>
      </c>
      <c r="K42" t="s">
        <v>1504</v>
      </c>
      <c r="L42" t="s">
        <v>2089</v>
      </c>
    </row>
    <row r="43" spans="1:12">
      <c r="A43" t="str">
        <f>INDEX(B43:L43,1,VLOOKUP(fenixSetup!M$2,DataSettings!HD$14:HE$24,2,FALSE))</f>
        <v>AVG LAP</v>
      </c>
      <c r="B43" s="147" t="s">
        <v>246</v>
      </c>
      <c r="C43" t="s">
        <v>2374</v>
      </c>
      <c r="D43" t="s">
        <v>2629</v>
      </c>
      <c r="E43" s="129" t="s">
        <v>2894</v>
      </c>
      <c r="F43" s="129" t="s">
        <v>1801</v>
      </c>
      <c r="G43" t="s">
        <v>1187</v>
      </c>
      <c r="H43" t="s">
        <v>3197</v>
      </c>
      <c r="I43" t="s">
        <v>3718</v>
      </c>
      <c r="J43" t="s">
        <v>3471</v>
      </c>
      <c r="K43" t="s">
        <v>1498</v>
      </c>
      <c r="L43" t="s">
        <v>2083</v>
      </c>
    </row>
    <row r="44" spans="1:12">
      <c r="A44" t="str">
        <f>INDEX(B44:L44,1,VLOOKUP(fenixSetup!M$2,DataSettings!HD$14:HE$24,2,FALSE))</f>
        <v>AVG PACE</v>
      </c>
      <c r="B44" s="147" t="s">
        <v>247</v>
      </c>
      <c r="C44" t="s">
        <v>2380</v>
      </c>
      <c r="D44" t="s">
        <v>2635</v>
      </c>
      <c r="E44" s="129" t="s">
        <v>2901</v>
      </c>
      <c r="F44" s="129" t="s">
        <v>1807</v>
      </c>
      <c r="G44" t="s">
        <v>1194</v>
      </c>
      <c r="H44" t="s">
        <v>3202</v>
      </c>
      <c r="I44" t="s">
        <v>3724</v>
      </c>
      <c r="J44" t="s">
        <v>3477</v>
      </c>
      <c r="K44" t="s">
        <v>1505</v>
      </c>
      <c r="L44" t="s">
        <v>2090</v>
      </c>
    </row>
    <row r="45" spans="1:12">
      <c r="A45" t="str">
        <f>INDEX(B45:L45,1,VLOOKUP(fenixSetup!M$2,DataSettings!HD$14:HE$24,2,FALSE))</f>
        <v>AVG SPD</v>
      </c>
      <c r="B45" s="147" t="s">
        <v>3923</v>
      </c>
      <c r="C45" t="s">
        <v>2354</v>
      </c>
      <c r="D45" t="s">
        <v>2608</v>
      </c>
      <c r="E45" s="129" t="s">
        <v>2871</v>
      </c>
      <c r="F45" s="129" t="s">
        <v>1780</v>
      </c>
      <c r="G45" t="s">
        <v>1163</v>
      </c>
      <c r="H45" t="s">
        <v>1473</v>
      </c>
      <c r="I45" t="s">
        <v>3698</v>
      </c>
      <c r="J45" t="s">
        <v>3450</v>
      </c>
      <c r="K45" t="s">
        <v>1473</v>
      </c>
      <c r="L45" t="s">
        <v>2061</v>
      </c>
    </row>
    <row r="46" spans="1:12">
      <c r="A46" t="str">
        <f>INDEX(B46:L46,1,VLOOKUP(fenixSetup!M$2,DataSettings!HD$14:HE$24,2,FALSE))</f>
        <v>Az. of Center Line</v>
      </c>
      <c r="B46" s="147" t="s">
        <v>4276</v>
      </c>
      <c r="C46" t="s">
        <v>2545</v>
      </c>
      <c r="D46" t="s">
        <v>2804</v>
      </c>
      <c r="E46" s="129" t="s">
        <v>3108</v>
      </c>
      <c r="F46" s="129" t="s">
        <v>1994</v>
      </c>
      <c r="G46" t="s">
        <v>1402</v>
      </c>
      <c r="H46" t="s">
        <v>3386</v>
      </c>
      <c r="I46" t="s">
        <v>3861</v>
      </c>
      <c r="J46" t="s">
        <v>3643</v>
      </c>
      <c r="K46" t="s">
        <v>1714</v>
      </c>
      <c r="L46" t="s">
        <v>2291</v>
      </c>
    </row>
    <row r="47" spans="1:12">
      <c r="A47" t="str">
        <f>INDEX(B47:L47,1,VLOOKUP(fenixSetup!M$2,DataSettings!HD$14:HE$24,2,FALSE))</f>
        <v>Backlight</v>
      </c>
      <c r="B47" s="147" t="s">
        <v>1033</v>
      </c>
      <c r="C47" t="s">
        <v>2421</v>
      </c>
      <c r="D47" t="s">
        <v>2675</v>
      </c>
      <c r="E47" s="129" t="s">
        <v>2945</v>
      </c>
      <c r="F47" s="129" t="s">
        <v>1847</v>
      </c>
      <c r="G47" t="s">
        <v>1239</v>
      </c>
      <c r="H47" t="s">
        <v>3245</v>
      </c>
      <c r="I47" t="s">
        <v>3756</v>
      </c>
      <c r="J47" t="s">
        <v>3519</v>
      </c>
      <c r="K47" t="s">
        <v>1552</v>
      </c>
      <c r="L47" t="s">
        <v>2132</v>
      </c>
    </row>
    <row r="48" spans="1:12">
      <c r="A48" t="str">
        <f>INDEX(B48:L48,1,VLOOKUP(fenixSetup!M$2,DataSettings!HD$14:HE$24,2,FALSE))</f>
        <v>Backlight Timeout</v>
      </c>
      <c r="B48" s="147" t="s">
        <v>3924</v>
      </c>
      <c r="C48" t="s">
        <v>2422</v>
      </c>
      <c r="D48" t="s">
        <v>2422</v>
      </c>
      <c r="E48" s="129" t="s">
        <v>2946</v>
      </c>
      <c r="F48" s="129" t="s">
        <v>1848</v>
      </c>
      <c r="G48" t="s">
        <v>1240</v>
      </c>
      <c r="H48" t="s">
        <v>2422</v>
      </c>
      <c r="I48" t="s">
        <v>3757</v>
      </c>
      <c r="J48" t="s">
        <v>1344</v>
      </c>
      <c r="K48" t="s">
        <v>1553</v>
      </c>
      <c r="L48" t="s">
        <v>2133</v>
      </c>
    </row>
    <row r="49" spans="1:12">
      <c r="A49" t="str">
        <f>INDEX(B49:L49,1,VLOOKUP(fenixSetup!M$2,DataSettings!HD$14:HE$24,2,FALSE))</f>
        <v>BAROMETER</v>
      </c>
      <c r="B49" s="147" t="s">
        <v>248</v>
      </c>
      <c r="C49" t="s">
        <v>248</v>
      </c>
      <c r="D49" t="s">
        <v>248</v>
      </c>
      <c r="E49" s="129" t="s">
        <v>3990</v>
      </c>
      <c r="F49" s="129" t="s">
        <v>3991</v>
      </c>
      <c r="G49" t="s">
        <v>248</v>
      </c>
      <c r="H49" t="s">
        <v>3186</v>
      </c>
      <c r="I49" t="s">
        <v>248</v>
      </c>
      <c r="J49" t="s">
        <v>3989</v>
      </c>
      <c r="K49" t="s">
        <v>3989</v>
      </c>
      <c r="L49" t="s">
        <v>248</v>
      </c>
    </row>
    <row r="50" spans="1:12">
      <c r="A50" t="str">
        <f>INDEX(B50:L50,1,VLOOKUP(fenixSetup!M$2,DataSettings!HD$14:HE$24,2,FALSE))</f>
        <v>Barometer</v>
      </c>
      <c r="B50" s="147" t="s">
        <v>321</v>
      </c>
      <c r="C50" t="s">
        <v>321</v>
      </c>
      <c r="D50" t="s">
        <v>321</v>
      </c>
      <c r="E50" s="129" t="s">
        <v>2947</v>
      </c>
      <c r="F50" s="129" t="s">
        <v>1757</v>
      </c>
      <c r="G50" t="s">
        <v>321</v>
      </c>
      <c r="H50" t="s">
        <v>3151</v>
      </c>
      <c r="I50" t="s">
        <v>321</v>
      </c>
      <c r="J50" t="s">
        <v>1447</v>
      </c>
      <c r="K50" t="s">
        <v>1447</v>
      </c>
      <c r="L50" t="s">
        <v>321</v>
      </c>
    </row>
    <row r="51" spans="1:12">
      <c r="A51" t="str">
        <f>INDEX(B51:L51,1,VLOOKUP(fenixSetup!M$2,DataSettings!HD$14:HE$24,2,FALSE))</f>
        <v>Batteries Low</v>
      </c>
      <c r="B51" s="147" t="s">
        <v>3925</v>
      </c>
      <c r="C51" t="s">
        <v>2529</v>
      </c>
      <c r="D51" t="s">
        <v>2793</v>
      </c>
      <c r="E51" s="129" t="s">
        <v>3090</v>
      </c>
      <c r="F51" s="129" t="s">
        <v>1849</v>
      </c>
      <c r="G51" t="s">
        <v>1385</v>
      </c>
      <c r="H51" t="s">
        <v>3246</v>
      </c>
      <c r="I51" t="s">
        <v>3758</v>
      </c>
      <c r="J51" t="s">
        <v>3628</v>
      </c>
      <c r="K51" t="s">
        <v>1554</v>
      </c>
      <c r="L51" t="s">
        <v>2134</v>
      </c>
    </row>
    <row r="52" spans="1:12">
      <c r="A52" t="str">
        <f>INDEX(B52:L52,1,VLOOKUP(fenixSetup!M$2,DataSettings!HD$14:HE$24,2,FALSE))</f>
        <v>Battery</v>
      </c>
      <c r="B52" s="147" t="s">
        <v>3912</v>
      </c>
      <c r="C52" t="s">
        <v>2135</v>
      </c>
      <c r="D52" t="s">
        <v>2760</v>
      </c>
      <c r="E52" s="129" t="s">
        <v>1339</v>
      </c>
      <c r="F52" s="129" t="s">
        <v>1941</v>
      </c>
      <c r="G52" t="s">
        <v>1339</v>
      </c>
      <c r="H52" t="s">
        <v>3334</v>
      </c>
      <c r="I52" t="s">
        <v>2135</v>
      </c>
      <c r="J52" t="s">
        <v>3590</v>
      </c>
      <c r="K52" t="s">
        <v>1650</v>
      </c>
      <c r="L52" t="s">
        <v>2135</v>
      </c>
    </row>
    <row r="53" spans="1:12">
      <c r="A53" t="str">
        <f>INDEX(B53:L53,1,VLOOKUP(fenixSetup!M$2,DataSettings!HD$14:HE$24,2,FALSE))</f>
        <v>BATTERY</v>
      </c>
      <c r="B53" s="147" t="s">
        <v>249</v>
      </c>
      <c r="C53" t="s">
        <v>2081</v>
      </c>
      <c r="D53" t="s">
        <v>2628</v>
      </c>
      <c r="E53" s="129" t="s">
        <v>1185</v>
      </c>
      <c r="F53" s="129" t="s">
        <v>3992</v>
      </c>
      <c r="G53" t="s">
        <v>1185</v>
      </c>
      <c r="H53" t="s">
        <v>3195</v>
      </c>
      <c r="I53" t="s">
        <v>2081</v>
      </c>
      <c r="J53" t="s">
        <v>3993</v>
      </c>
      <c r="K53" t="s">
        <v>3994</v>
      </c>
      <c r="L53" t="s">
        <v>2081</v>
      </c>
    </row>
    <row r="54" spans="1:12">
      <c r="A54" t="str">
        <f>INDEX(B54:L54,1,VLOOKUP(fenixSetup!M$2,DataSettings!HD$14:HE$24,2,FALSE))</f>
        <v>BEARING</v>
      </c>
      <c r="B54" s="147" t="s">
        <v>250</v>
      </c>
      <c r="C54" t="s">
        <v>2338</v>
      </c>
      <c r="D54" t="s">
        <v>2589</v>
      </c>
      <c r="E54" s="129" t="s">
        <v>2854</v>
      </c>
      <c r="F54" s="129" t="s">
        <v>1763</v>
      </c>
      <c r="G54" t="s">
        <v>1143</v>
      </c>
      <c r="H54" t="s">
        <v>3156</v>
      </c>
      <c r="I54" t="s">
        <v>2589</v>
      </c>
      <c r="J54" t="s">
        <v>3431</v>
      </c>
      <c r="K54" t="s">
        <v>1454</v>
      </c>
      <c r="L54" t="s">
        <v>2043</v>
      </c>
    </row>
    <row r="55" spans="1:12">
      <c r="A55" t="str">
        <f>INDEX(B55:L55,1,VLOOKUP(fenixSetup!M$2,DataSettings!HD$14:HE$24,2,FALSE))</f>
        <v>Bearing</v>
      </c>
      <c r="B55" s="147" t="s">
        <v>125</v>
      </c>
      <c r="C55" t="s">
        <v>4388</v>
      </c>
      <c r="D55" t="s">
        <v>3759</v>
      </c>
      <c r="E55" s="129" t="s">
        <v>2948</v>
      </c>
      <c r="F55" s="129" t="s">
        <v>1850</v>
      </c>
      <c r="G55" t="s">
        <v>4389</v>
      </c>
      <c r="H55" t="s">
        <v>3247</v>
      </c>
      <c r="I55" t="s">
        <v>3759</v>
      </c>
      <c r="J55" t="s">
        <v>3520</v>
      </c>
      <c r="K55" t="s">
        <v>1555</v>
      </c>
      <c r="L55" t="s">
        <v>2136</v>
      </c>
    </row>
    <row r="56" spans="1:12">
      <c r="A56" t="str">
        <f>INDEX(B56:L56,1,VLOOKUP(fenixSetup!M$2,DataSettings!HD$14:HE$24,2,FALSE))</f>
        <v>Bottom</v>
      </c>
      <c r="B56" s="147" t="s">
        <v>3893</v>
      </c>
      <c r="C56" t="s">
        <v>2424</v>
      </c>
      <c r="D56" t="s">
        <v>2676</v>
      </c>
      <c r="E56" s="129" t="s">
        <v>2950</v>
      </c>
      <c r="F56" s="129" t="s">
        <v>1851</v>
      </c>
      <c r="G56" t="s">
        <v>1242</v>
      </c>
      <c r="H56" t="s">
        <v>3248</v>
      </c>
      <c r="I56" t="s">
        <v>3760</v>
      </c>
      <c r="J56" t="s">
        <v>3521</v>
      </c>
      <c r="K56" t="s">
        <v>1556</v>
      </c>
      <c r="L56" t="s">
        <v>2137</v>
      </c>
    </row>
    <row r="57" spans="1:12">
      <c r="A57" t="str">
        <f>INDEX(B57:L57,1,VLOOKUP(fenixSetup!M$2,DataSettings!HD$14:HE$24,2,FALSE))</f>
        <v>CADENCE</v>
      </c>
      <c r="B57" s="147" t="s">
        <v>251</v>
      </c>
      <c r="C57" t="s">
        <v>2372</v>
      </c>
      <c r="D57" t="s">
        <v>2627</v>
      </c>
      <c r="E57" s="129" t="s">
        <v>2891</v>
      </c>
      <c r="F57" s="129" t="s">
        <v>251</v>
      </c>
      <c r="G57" t="s">
        <v>1184</v>
      </c>
      <c r="H57" t="s">
        <v>3194</v>
      </c>
      <c r="I57" t="s">
        <v>3716</v>
      </c>
      <c r="J57" t="s">
        <v>3469</v>
      </c>
      <c r="K57" t="s">
        <v>1495</v>
      </c>
      <c r="L57" t="s">
        <v>2080</v>
      </c>
    </row>
    <row r="58" spans="1:12">
      <c r="A58" t="str">
        <f>INDEX(B58:L58,1,VLOOKUP(fenixSetup!M$2,DataSettings!HD$14:HE$24,2,FALSE))</f>
        <v>Cadence</v>
      </c>
      <c r="B58" s="147" t="s">
        <v>86</v>
      </c>
      <c r="C58" t="s">
        <v>2337</v>
      </c>
      <c r="D58" t="s">
        <v>2587</v>
      </c>
      <c r="E58" s="129" t="s">
        <v>2949</v>
      </c>
      <c r="F58" s="129" t="s">
        <v>86</v>
      </c>
      <c r="G58" t="s">
        <v>1340</v>
      </c>
      <c r="H58" t="s">
        <v>3154</v>
      </c>
      <c r="I58" t="s">
        <v>3817</v>
      </c>
      <c r="J58" t="s">
        <v>3429</v>
      </c>
      <c r="K58" t="s">
        <v>1452</v>
      </c>
      <c r="L58" t="s">
        <v>2041</v>
      </c>
    </row>
    <row r="59" spans="1:12">
      <c r="A59" t="str">
        <f>INDEX(B59:L59,1,VLOOKUP(fenixSetup!M$2,DataSettings!HD$14:HE$24,2,FALSE))</f>
        <v>Maximum Cadence</v>
      </c>
      <c r="B59" s="147" t="s">
        <v>1016</v>
      </c>
      <c r="C59" t="s">
        <v>2426</v>
      </c>
      <c r="D59" t="s">
        <v>2678</v>
      </c>
      <c r="E59" s="129" t="s">
        <v>2952</v>
      </c>
      <c r="F59" s="129" t="s">
        <v>1853</v>
      </c>
      <c r="G59" t="s">
        <v>1244</v>
      </c>
      <c r="H59" t="s">
        <v>1853</v>
      </c>
      <c r="I59" t="s">
        <v>3762</v>
      </c>
      <c r="J59" t="s">
        <v>3523</v>
      </c>
      <c r="K59" t="s">
        <v>1558</v>
      </c>
      <c r="L59" t="s">
        <v>2139</v>
      </c>
    </row>
    <row r="60" spans="1:12">
      <c r="A60" t="str">
        <f>INDEX(B60:L60,1,VLOOKUP(fenixSetup!M$2,DataSettings!HD$14:HE$24,2,FALSE))</f>
        <v>Minimum Cadence</v>
      </c>
      <c r="B60" s="147" t="s">
        <v>1015</v>
      </c>
      <c r="C60" t="s">
        <v>2425</v>
      </c>
      <c r="D60" t="s">
        <v>2677</v>
      </c>
      <c r="E60" s="129" t="s">
        <v>2951</v>
      </c>
      <c r="F60" s="129" t="s">
        <v>1852</v>
      </c>
      <c r="G60" t="s">
        <v>1243</v>
      </c>
      <c r="H60" t="s">
        <v>1852</v>
      </c>
      <c r="I60" t="s">
        <v>3761</v>
      </c>
      <c r="J60" t="s">
        <v>3522</v>
      </c>
      <c r="K60" t="s">
        <v>1557</v>
      </c>
      <c r="L60" t="s">
        <v>2138</v>
      </c>
    </row>
    <row r="61" spans="1:12">
      <c r="A61" t="str">
        <f>INDEX(B61:L61,1,VLOOKUP(fenixSetup!M$2,DataSettings!HD$14:HE$24,2,FALSE))</f>
        <v>Calibration Factor</v>
      </c>
      <c r="B61" s="147" t="s">
        <v>1045</v>
      </c>
      <c r="C61" t="s">
        <v>4325</v>
      </c>
      <c r="D61" t="s">
        <v>4330</v>
      </c>
      <c r="E61" s="129" t="s">
        <v>4329</v>
      </c>
      <c r="F61" s="129" t="s">
        <v>4322</v>
      </c>
      <c r="G61" t="s">
        <v>4323</v>
      </c>
      <c r="H61" t="s">
        <v>4328</v>
      </c>
      <c r="I61" t="s">
        <v>4327</v>
      </c>
      <c r="J61" t="s">
        <v>4326</v>
      </c>
      <c r="K61" t="s">
        <v>4324</v>
      </c>
      <c r="L61" t="s">
        <v>4325</v>
      </c>
    </row>
    <row r="62" spans="1:12">
      <c r="A62" t="str">
        <f>INDEX(B62:L62,1,VLOOKUP(fenixSetup!M$2,DataSettings!HD$14:HE$24,2,FALSE))</f>
        <v>CALORIES</v>
      </c>
      <c r="B62" s="147" t="s">
        <v>252</v>
      </c>
      <c r="C62" t="s">
        <v>2091</v>
      </c>
      <c r="D62" t="s">
        <v>2636</v>
      </c>
      <c r="E62" s="129" t="s">
        <v>2902</v>
      </c>
      <c r="F62" s="129" t="s">
        <v>252</v>
      </c>
      <c r="G62" t="s">
        <v>1195</v>
      </c>
      <c r="H62" t="s">
        <v>3203</v>
      </c>
      <c r="I62" t="s">
        <v>2091</v>
      </c>
      <c r="J62" t="s">
        <v>3478</v>
      </c>
      <c r="K62" t="s">
        <v>1506</v>
      </c>
      <c r="L62" t="s">
        <v>2091</v>
      </c>
    </row>
    <row r="63" spans="1:12">
      <c r="A63" t="str">
        <f>INDEX(B63:L63,1,VLOOKUP(fenixSetup!M$2,DataSettings!HD$14:HE$24,2,FALSE))</f>
        <v>Clock</v>
      </c>
      <c r="B63" s="147" t="s">
        <v>107</v>
      </c>
      <c r="C63" t="s">
        <v>2428</v>
      </c>
      <c r="D63" t="s">
        <v>2679</v>
      </c>
      <c r="E63" s="129" t="s">
        <v>2953</v>
      </c>
      <c r="F63" s="129" t="s">
        <v>1854</v>
      </c>
      <c r="G63" t="s">
        <v>1246</v>
      </c>
      <c r="H63" t="s">
        <v>3249</v>
      </c>
      <c r="I63" t="s">
        <v>3763</v>
      </c>
      <c r="J63" t="s">
        <v>3524</v>
      </c>
      <c r="K63" t="s">
        <v>1559</v>
      </c>
      <c r="L63" t="s">
        <v>2141</v>
      </c>
    </row>
    <row r="64" spans="1:12">
      <c r="A64" t="str">
        <f>INDEX(B64:L64,1,VLOOKUP(fenixSetup!M$2,DataSettings!HD$14:HE$24,2,FALSE))</f>
        <v>CMP HDNG</v>
      </c>
      <c r="B64" s="147" t="s">
        <v>253</v>
      </c>
      <c r="C64" t="s">
        <v>2381</v>
      </c>
      <c r="D64" t="s">
        <v>2637</v>
      </c>
      <c r="E64" s="129" t="s">
        <v>2903</v>
      </c>
      <c r="F64" s="129" t="s">
        <v>1808</v>
      </c>
      <c r="G64" t="s">
        <v>1196</v>
      </c>
      <c r="H64" t="s">
        <v>3204</v>
      </c>
      <c r="I64" t="s">
        <v>3725</v>
      </c>
      <c r="J64" t="s">
        <v>3479</v>
      </c>
      <c r="K64" t="s">
        <v>1507</v>
      </c>
      <c r="L64" t="s">
        <v>2092</v>
      </c>
    </row>
    <row r="65" spans="1:12">
      <c r="A65" t="str">
        <f>INDEX(B65:L65,1,VLOOKUP(fenixSetup!M$2,DataSettings!HD$14:HE$24,2,FALSE))</f>
        <v>COMPASS</v>
      </c>
      <c r="B65" s="147" t="s">
        <v>254</v>
      </c>
      <c r="C65" t="s">
        <v>2373</v>
      </c>
      <c r="D65" t="s">
        <v>2373</v>
      </c>
      <c r="E65" s="129" t="s">
        <v>2892</v>
      </c>
      <c r="F65" s="129" t="s">
        <v>1799</v>
      </c>
      <c r="G65" t="s">
        <v>1186</v>
      </c>
      <c r="H65" t="s">
        <v>3196</v>
      </c>
      <c r="I65" t="s">
        <v>1186</v>
      </c>
      <c r="J65" t="s">
        <v>3470</v>
      </c>
      <c r="K65" t="s">
        <v>1496</v>
      </c>
      <c r="L65" t="s">
        <v>1186</v>
      </c>
    </row>
    <row r="66" spans="1:12">
      <c r="A66" t="str">
        <f>INDEX(B66:L66,1,VLOOKUP(fenixSetup!M$2,DataSettings!HD$14:HE$24,2,FALSE))</f>
        <v>Compass</v>
      </c>
      <c r="B66" s="147" t="s">
        <v>151</v>
      </c>
      <c r="C66" t="s">
        <v>2335</v>
      </c>
      <c r="D66" t="s">
        <v>2335</v>
      </c>
      <c r="E66" s="129" t="s">
        <v>2850</v>
      </c>
      <c r="F66" s="129" t="s">
        <v>1759</v>
      </c>
      <c r="G66" t="s">
        <v>1139</v>
      </c>
      <c r="H66" t="s">
        <v>3152</v>
      </c>
      <c r="I66" t="s">
        <v>1139</v>
      </c>
      <c r="J66" t="s">
        <v>3428</v>
      </c>
      <c r="K66" t="s">
        <v>1449</v>
      </c>
      <c r="L66" t="s">
        <v>1139</v>
      </c>
    </row>
    <row r="67" spans="1:12">
      <c r="A67" t="str">
        <f>INDEX(B67:L67,1,VLOOKUP(fenixSetup!M$2,DataSettings!HD$14:HE$24,2,FALSE))</f>
        <v>COURSE</v>
      </c>
      <c r="B67" s="147" t="s">
        <v>255</v>
      </c>
      <c r="C67" t="s">
        <v>1144</v>
      </c>
      <c r="D67" t="s">
        <v>2590</v>
      </c>
      <c r="E67" s="129" t="s">
        <v>2855</v>
      </c>
      <c r="F67" s="129" t="s">
        <v>1764</v>
      </c>
      <c r="G67" t="s">
        <v>1144</v>
      </c>
      <c r="H67" t="s">
        <v>3157</v>
      </c>
      <c r="I67" t="s">
        <v>1144</v>
      </c>
      <c r="J67" t="s">
        <v>3432</v>
      </c>
      <c r="K67" t="s">
        <v>1455</v>
      </c>
      <c r="L67" t="s">
        <v>1144</v>
      </c>
    </row>
    <row r="68" spans="1:12">
      <c r="A68" t="str">
        <f>INDEX(B68:L68,1,VLOOKUP(fenixSetup!M$2,DataSettings!HD$14:HE$24,2,FALSE))</f>
        <v>Course</v>
      </c>
      <c r="B68" s="147" t="s">
        <v>126</v>
      </c>
      <c r="C68" t="s">
        <v>2430</v>
      </c>
      <c r="D68" t="s">
        <v>2680</v>
      </c>
      <c r="E68" s="129" t="s">
        <v>2955</v>
      </c>
      <c r="F68" s="129" t="s">
        <v>1855</v>
      </c>
      <c r="G68" t="s">
        <v>1248</v>
      </c>
      <c r="H68" t="s">
        <v>3250</v>
      </c>
      <c r="I68" t="s">
        <v>1248</v>
      </c>
      <c r="J68" t="s">
        <v>3525</v>
      </c>
      <c r="K68" t="s">
        <v>1561</v>
      </c>
      <c r="L68" t="s">
        <v>1248</v>
      </c>
    </row>
    <row r="69" spans="1:12">
      <c r="A69" t="str">
        <f>INDEX(B69:L69,1,VLOOKUP(fenixSetup!M$2,DataSettings!HD$14:HE$24,2,FALSE))</f>
        <v>Cycling</v>
      </c>
      <c r="B69" s="147" t="s">
        <v>571</v>
      </c>
      <c r="C69" t="s">
        <v>2262</v>
      </c>
      <c r="D69" t="s">
        <v>2785</v>
      </c>
      <c r="E69" s="129" t="s">
        <v>3078</v>
      </c>
      <c r="F69" s="129" t="s">
        <v>1974</v>
      </c>
      <c r="G69" t="s">
        <v>1373</v>
      </c>
      <c r="H69" t="s">
        <v>3362</v>
      </c>
      <c r="I69" t="s">
        <v>3842</v>
      </c>
      <c r="J69" t="s">
        <v>1686</v>
      </c>
      <c r="K69" t="s">
        <v>1686</v>
      </c>
      <c r="L69" t="s">
        <v>2262</v>
      </c>
    </row>
    <row r="70" spans="1:12">
      <c r="A70" t="str">
        <f>INDEX(B70:L70,1,VLOOKUP(fenixSetup!M$2,DataSettings!HD$14:HE$24,2,FALSE))</f>
        <v>Data Pages</v>
      </c>
      <c r="B70" s="147" t="s">
        <v>1035</v>
      </c>
      <c r="C70" t="s">
        <v>2496</v>
      </c>
      <c r="D70" t="s">
        <v>2761</v>
      </c>
      <c r="E70" s="129" t="s">
        <v>3044</v>
      </c>
      <c r="F70" s="129" t="s">
        <v>1942</v>
      </c>
      <c r="G70" t="s">
        <v>1341</v>
      </c>
      <c r="H70" t="s">
        <v>3335</v>
      </c>
      <c r="I70" t="s">
        <v>2496</v>
      </c>
      <c r="J70" t="s">
        <v>3591</v>
      </c>
      <c r="K70" t="s">
        <v>1651</v>
      </c>
      <c r="L70" t="s">
        <v>2231</v>
      </c>
    </row>
    <row r="71" spans="1:12">
      <c r="A71" t="str">
        <f>INDEX(B71:L71,1,VLOOKUP(fenixSetup!M$2,DataSettings!HD$14:HE$24,2,FALSE))</f>
        <v>DATE</v>
      </c>
      <c r="B71" s="147" t="s">
        <v>256</v>
      </c>
      <c r="C71" t="s">
        <v>2375</v>
      </c>
      <c r="D71" t="s">
        <v>1188</v>
      </c>
      <c r="E71" s="129" t="s">
        <v>2895</v>
      </c>
      <c r="F71" s="129" t="s">
        <v>256</v>
      </c>
      <c r="G71" t="s">
        <v>1188</v>
      </c>
      <c r="H71" t="s">
        <v>3198</v>
      </c>
      <c r="I71" t="s">
        <v>2375</v>
      </c>
      <c r="J71" t="s">
        <v>3198</v>
      </c>
      <c r="K71" t="s">
        <v>1499</v>
      </c>
      <c r="L71" t="s">
        <v>2084</v>
      </c>
    </row>
    <row r="72" spans="1:12">
      <c r="A72" t="str">
        <f>INDEX(B72:L72,1,VLOOKUP(fenixSetup!M$2,DataSettings!HD$14:HE$24,2,FALSE))</f>
        <v>Daylight Savings Time</v>
      </c>
      <c r="B72" s="147" t="s">
        <v>3926</v>
      </c>
      <c r="C72" t="s">
        <v>2431</v>
      </c>
      <c r="D72" t="s">
        <v>2681</v>
      </c>
      <c r="E72" s="129" t="s">
        <v>2956</v>
      </c>
      <c r="F72" s="129" t="s">
        <v>1856</v>
      </c>
      <c r="G72" t="s">
        <v>1249</v>
      </c>
      <c r="H72" t="s">
        <v>3251</v>
      </c>
      <c r="I72" t="s">
        <v>2431</v>
      </c>
      <c r="J72" t="s">
        <v>3526</v>
      </c>
      <c r="K72" t="s">
        <v>1562</v>
      </c>
      <c r="L72" t="s">
        <v>2143</v>
      </c>
    </row>
    <row r="73" spans="1:12">
      <c r="B73" s="147" t="s">
        <v>3927</v>
      </c>
      <c r="C73" t="s">
        <v>2432</v>
      </c>
      <c r="D73" t="s">
        <v>1251</v>
      </c>
      <c r="E73" s="129" t="s">
        <v>2958</v>
      </c>
      <c r="F73" s="129" t="s">
        <v>1857</v>
      </c>
      <c r="G73" t="s">
        <v>1251</v>
      </c>
      <c r="H73" t="s">
        <v>3253</v>
      </c>
      <c r="I73" t="s">
        <v>1251</v>
      </c>
      <c r="J73" t="s">
        <v>1563</v>
      </c>
      <c r="K73" t="s">
        <v>1563</v>
      </c>
      <c r="L73" t="s">
        <v>2144</v>
      </c>
    </row>
    <row r="74" spans="1:12">
      <c r="A74" t="str">
        <f>INDEX(B74:L74,1,VLOOKUP(fenixSetup!M$2,DataSettings!HD$14:HE$24,2,FALSE))</f>
        <v>Depth</v>
      </c>
      <c r="B74" s="147" t="s">
        <v>991</v>
      </c>
      <c r="C74" t="s">
        <v>2433</v>
      </c>
      <c r="D74" t="s">
        <v>2682</v>
      </c>
      <c r="E74" s="129" t="s">
        <v>2959</v>
      </c>
      <c r="F74" s="129" t="s">
        <v>1858</v>
      </c>
      <c r="G74" t="s">
        <v>1252</v>
      </c>
      <c r="H74" t="s">
        <v>3254</v>
      </c>
      <c r="I74" t="s">
        <v>2433</v>
      </c>
      <c r="J74" t="s">
        <v>1564</v>
      </c>
      <c r="K74" t="s">
        <v>1564</v>
      </c>
      <c r="L74" t="s">
        <v>2145</v>
      </c>
    </row>
    <row r="75" spans="1:12">
      <c r="B75" s="147" t="s">
        <v>3894</v>
      </c>
      <c r="C75" t="s">
        <v>2434</v>
      </c>
      <c r="D75" t="s">
        <v>2683</v>
      </c>
      <c r="E75" s="129" t="s">
        <v>2960</v>
      </c>
      <c r="F75" s="129" t="s">
        <v>1859</v>
      </c>
      <c r="G75" t="s">
        <v>1253</v>
      </c>
      <c r="H75" t="s">
        <v>3255</v>
      </c>
      <c r="I75" t="s">
        <v>3764</v>
      </c>
      <c r="J75" t="s">
        <v>3527</v>
      </c>
      <c r="K75" t="s">
        <v>1565</v>
      </c>
      <c r="L75" t="s">
        <v>2146</v>
      </c>
    </row>
    <row r="76" spans="1:12">
      <c r="A76" t="str">
        <f>INDEX(B76:L76,1,VLOOKUP(fenixSetup!M$2,DataSettings!HD$14:HE$24,2,FALSE))</f>
        <v>DESCENT</v>
      </c>
      <c r="B76" s="147" t="s">
        <v>257</v>
      </c>
      <c r="C76" t="s">
        <v>2367</v>
      </c>
      <c r="D76" t="s">
        <v>3985</v>
      </c>
      <c r="E76" s="129" t="s">
        <v>2883</v>
      </c>
      <c r="F76" s="129" t="s">
        <v>1792</v>
      </c>
      <c r="G76" t="s">
        <v>1176</v>
      </c>
      <c r="H76" t="s">
        <v>3188</v>
      </c>
      <c r="I76" t="s">
        <v>3710</v>
      </c>
      <c r="J76" t="s">
        <v>3463</v>
      </c>
      <c r="K76" t="s">
        <v>1487</v>
      </c>
      <c r="L76" t="s">
        <v>3986</v>
      </c>
    </row>
    <row r="77" spans="1:12">
      <c r="A77" t="str">
        <f>INDEX(B77:L77,1,VLOOKUP(fenixSetup!M$2,DataSettings!HD$14:HE$24,2,FALSE))</f>
        <v>FINAL DIST</v>
      </c>
      <c r="B77" s="149" t="s">
        <v>261</v>
      </c>
      <c r="C77" t="s">
        <v>2345</v>
      </c>
      <c r="D77" t="s">
        <v>2597</v>
      </c>
      <c r="E77" s="129" t="s">
        <v>2862</v>
      </c>
      <c r="F77" s="129" t="s">
        <v>1771</v>
      </c>
      <c r="G77" t="s">
        <v>1151</v>
      </c>
      <c r="H77" t="s">
        <v>3163</v>
      </c>
      <c r="I77" t="s">
        <v>3690</v>
      </c>
      <c r="J77" t="s">
        <v>3439</v>
      </c>
      <c r="K77" t="s">
        <v>1462</v>
      </c>
      <c r="L77" t="s">
        <v>2050</v>
      </c>
    </row>
    <row r="78" spans="1:12">
      <c r="A78" t="str">
        <f>INDEX(B78:L78,1,VLOOKUP(fenixSetup!M$2,DataSettings!HD$14:HE$24,2,FALSE))</f>
        <v>Display</v>
      </c>
      <c r="B78" s="147" t="s">
        <v>3907</v>
      </c>
      <c r="C78" t="s">
        <v>2435</v>
      </c>
      <c r="D78" t="s">
        <v>2684</v>
      </c>
      <c r="E78" s="129" t="s">
        <v>2961</v>
      </c>
      <c r="F78" s="129" t="s">
        <v>1860</v>
      </c>
      <c r="G78" t="s">
        <v>1254</v>
      </c>
      <c r="H78" t="s">
        <v>3256</v>
      </c>
      <c r="I78" t="s">
        <v>3765</v>
      </c>
      <c r="J78" t="s">
        <v>3528</v>
      </c>
      <c r="K78" t="s">
        <v>1566</v>
      </c>
      <c r="L78" t="s">
        <v>2147</v>
      </c>
    </row>
    <row r="79" spans="1:12">
      <c r="A79" t="str">
        <f>INDEX(B79:L79,1,VLOOKUP(fenixSetup!M$2,DataSettings!HD$14:HE$24,2,FALSE))</f>
        <v>DISTANCE</v>
      </c>
      <c r="B79" s="147" t="s">
        <v>258</v>
      </c>
      <c r="C79" t="s">
        <v>258</v>
      </c>
      <c r="D79" t="s">
        <v>3980</v>
      </c>
      <c r="E79" s="129" t="s">
        <v>3981</v>
      </c>
      <c r="F79" s="129" t="s">
        <v>258</v>
      </c>
      <c r="G79" t="s">
        <v>3982</v>
      </c>
      <c r="H79" t="s">
        <v>3175</v>
      </c>
      <c r="I79" t="s">
        <v>3700</v>
      </c>
      <c r="J79" t="s">
        <v>3984</v>
      </c>
      <c r="K79" t="s">
        <v>1475</v>
      </c>
      <c r="L79" t="s">
        <v>3983</v>
      </c>
    </row>
    <row r="80" spans="1:12">
      <c r="A80" t="str">
        <f>INDEX(B80:L80,1,VLOOKUP(fenixSetup!M$2,DataSettings!HD$14:HE$24,2,FALSE))</f>
        <v>Distance</v>
      </c>
      <c r="B80" s="147" t="s">
        <v>360</v>
      </c>
      <c r="C80" t="s">
        <v>360</v>
      </c>
      <c r="D80" t="s">
        <v>2685</v>
      </c>
      <c r="E80" s="129" t="s">
        <v>2962</v>
      </c>
      <c r="F80" s="129" t="s">
        <v>360</v>
      </c>
      <c r="G80" t="s">
        <v>1255</v>
      </c>
      <c r="H80" t="s">
        <v>3257</v>
      </c>
      <c r="I80" t="s">
        <v>3766</v>
      </c>
      <c r="J80" t="s">
        <v>3529</v>
      </c>
      <c r="K80" t="s">
        <v>1567</v>
      </c>
      <c r="L80" t="s">
        <v>2148</v>
      </c>
    </row>
    <row r="81" spans="1:12">
      <c r="B81" s="147" t="s">
        <v>3928</v>
      </c>
      <c r="C81" t="s">
        <v>2436</v>
      </c>
      <c r="D81" t="s">
        <v>2686</v>
      </c>
      <c r="E81" s="129" t="s">
        <v>2963</v>
      </c>
      <c r="F81" s="129" t="s">
        <v>1861</v>
      </c>
      <c r="G81" t="s">
        <v>1256</v>
      </c>
      <c r="H81" t="s">
        <v>1568</v>
      </c>
      <c r="I81" t="s">
        <v>3767</v>
      </c>
      <c r="J81" t="s">
        <v>3530</v>
      </c>
      <c r="K81" t="s">
        <v>1568</v>
      </c>
      <c r="L81" t="s">
        <v>2149</v>
      </c>
    </row>
    <row r="82" spans="1:12">
      <c r="A82" t="str">
        <f>INDEX(B82:L82,1,VLOOKUP(fenixSetup!M$2,DataSettings!HD$14:HE$24,2,FALSE))</f>
        <v>Dual Grid</v>
      </c>
      <c r="B82" s="147" t="s">
        <v>324</v>
      </c>
      <c r="C82" t="s">
        <v>2329</v>
      </c>
      <c r="D82" t="s">
        <v>2579</v>
      </c>
      <c r="E82" s="129" t="s">
        <v>2843</v>
      </c>
      <c r="F82" s="129" t="s">
        <v>1752</v>
      </c>
      <c r="G82" t="s">
        <v>324</v>
      </c>
      <c r="H82" t="s">
        <v>3147</v>
      </c>
      <c r="I82" t="s">
        <v>3678</v>
      </c>
      <c r="J82" t="s">
        <v>3423</v>
      </c>
      <c r="K82" t="s">
        <v>1441</v>
      </c>
      <c r="L82" t="s">
        <v>2033</v>
      </c>
    </row>
    <row r="83" spans="1:12">
      <c r="A83" t="str">
        <f>INDEX(B83:L83,1,VLOOKUP(fenixSetup!M$2,DataSettings!HD$14:HE$24,2,FALSE))</f>
        <v>E</v>
      </c>
      <c r="B83" s="147" t="s">
        <v>1700</v>
      </c>
      <c r="C83" t="s">
        <v>1387</v>
      </c>
      <c r="D83" t="s">
        <v>1387</v>
      </c>
      <c r="E83" s="129" t="s">
        <v>3093</v>
      </c>
      <c r="F83" s="129" t="s">
        <v>1700</v>
      </c>
      <c r="G83" t="s">
        <v>1387</v>
      </c>
      <c r="H83" t="s">
        <v>1700</v>
      </c>
      <c r="I83" t="s">
        <v>1387</v>
      </c>
      <c r="J83" t="s">
        <v>1700</v>
      </c>
      <c r="K83" t="s">
        <v>1700</v>
      </c>
      <c r="L83" t="s">
        <v>1387</v>
      </c>
    </row>
    <row r="84" spans="1:12">
      <c r="A84" t="str">
        <f>INDEX(B84:L84,1,VLOOKUP(fenixSetup!M$2,DataSettings!HD$14:HE$24,2,FALSE))</f>
        <v>Distance From Destination</v>
      </c>
      <c r="B84" s="149" t="s">
        <v>1002</v>
      </c>
      <c r="C84" t="s">
        <v>4431</v>
      </c>
      <c r="D84" t="s">
        <v>4432</v>
      </c>
      <c r="E84" s="129" t="s">
        <v>4433</v>
      </c>
      <c r="F84" s="129" t="s">
        <v>4434</v>
      </c>
      <c r="G84" t="s">
        <v>4435</v>
      </c>
      <c r="H84" t="s">
        <v>4436</v>
      </c>
      <c r="I84" t="s">
        <v>4437</v>
      </c>
      <c r="J84" t="s">
        <v>4438</v>
      </c>
      <c r="K84" t="s">
        <v>4439</v>
      </c>
      <c r="L84" t="s">
        <v>4440</v>
      </c>
    </row>
    <row r="85" spans="1:12">
      <c r="A85" t="str">
        <f>INDEX(B85:L85,1,VLOOKUP(fenixSetup!M$2,DataSettings!HD$14:HE$24,2,FALSE))</f>
        <v>Ascent Elevation</v>
      </c>
      <c r="B85" s="147" t="s">
        <v>1006</v>
      </c>
      <c r="C85" t="s">
        <v>2439</v>
      </c>
      <c r="D85" t="s">
        <v>2689</v>
      </c>
      <c r="E85" s="129" t="s">
        <v>2966</v>
      </c>
      <c r="F85" s="129" t="s">
        <v>1864</v>
      </c>
      <c r="G85" t="s">
        <v>1259</v>
      </c>
      <c r="H85" t="s">
        <v>3260</v>
      </c>
      <c r="I85" t="s">
        <v>3770</v>
      </c>
      <c r="J85" t="s">
        <v>3533</v>
      </c>
      <c r="K85" t="s">
        <v>1571</v>
      </c>
      <c r="L85" t="s">
        <v>2152</v>
      </c>
    </row>
    <row r="86" spans="1:12">
      <c r="A86" t="str">
        <f>INDEX(B86:L86,1,VLOOKUP(fenixSetup!M$2,DataSettings!HD$14:HE$24,2,FALSE))</f>
        <v>Descent Elevation</v>
      </c>
      <c r="B86" s="147" t="s">
        <v>1007</v>
      </c>
      <c r="C86" t="s">
        <v>2440</v>
      </c>
      <c r="D86" t="s">
        <v>2690</v>
      </c>
      <c r="E86" s="129" t="s">
        <v>2967</v>
      </c>
      <c r="F86" s="129" t="s">
        <v>1865</v>
      </c>
      <c r="G86" t="s">
        <v>1260</v>
      </c>
      <c r="H86" t="s">
        <v>3261</v>
      </c>
      <c r="I86" t="s">
        <v>3771</v>
      </c>
      <c r="J86" t="s">
        <v>3534</v>
      </c>
      <c r="K86" t="s">
        <v>1572</v>
      </c>
      <c r="L86" t="s">
        <v>2153</v>
      </c>
    </row>
    <row r="87" spans="1:12">
      <c r="A87" t="str">
        <f>INDEX(B87:L87,1,VLOOKUP(fenixSetup!M$2,DataSettings!HD$14:HE$24,2,FALSE))</f>
        <v>Maximum Elevation</v>
      </c>
      <c r="B87" s="147" t="s">
        <v>1005</v>
      </c>
      <c r="C87" t="s">
        <v>2438</v>
      </c>
      <c r="D87" t="s">
        <v>2688</v>
      </c>
      <c r="E87" s="129" t="s">
        <v>2965</v>
      </c>
      <c r="F87" s="129" t="s">
        <v>1863</v>
      </c>
      <c r="G87" t="s">
        <v>1258</v>
      </c>
      <c r="H87" t="s">
        <v>3259</v>
      </c>
      <c r="I87" t="s">
        <v>3769</v>
      </c>
      <c r="J87" t="s">
        <v>3532</v>
      </c>
      <c r="K87" t="s">
        <v>1570</v>
      </c>
      <c r="L87" t="s">
        <v>2151</v>
      </c>
    </row>
    <row r="88" spans="1:12">
      <c r="A88" t="str">
        <f>INDEX(B88:L88,1,VLOOKUP(fenixSetup!M$2,DataSettings!HD$14:HE$24,2,FALSE))</f>
        <v>Minimum Elevation</v>
      </c>
      <c r="B88" s="147" t="s">
        <v>1004</v>
      </c>
      <c r="C88" t="s">
        <v>2437</v>
      </c>
      <c r="D88" t="s">
        <v>2687</v>
      </c>
      <c r="E88" s="129" t="s">
        <v>2964</v>
      </c>
      <c r="F88" s="129" t="s">
        <v>1862</v>
      </c>
      <c r="G88" t="s">
        <v>1257</v>
      </c>
      <c r="H88" t="s">
        <v>3258</v>
      </c>
      <c r="I88" t="s">
        <v>3768</v>
      </c>
      <c r="J88" t="s">
        <v>3531</v>
      </c>
      <c r="K88" t="s">
        <v>1569</v>
      </c>
      <c r="L88" t="s">
        <v>2150</v>
      </c>
    </row>
    <row r="89" spans="1:12">
      <c r="A89" t="str">
        <f>INDEX(B89:L89,1,VLOOKUP(fenixSetup!M$2,DataSettings!HD$14:HE$24,2,FALSE))</f>
        <v>ELEVATION</v>
      </c>
      <c r="B89" s="147" t="s">
        <v>259</v>
      </c>
      <c r="C89" t="s">
        <v>3995</v>
      </c>
      <c r="D89" t="s">
        <v>2600</v>
      </c>
      <c r="E89" s="129" t="s">
        <v>2863</v>
      </c>
      <c r="F89" s="129" t="s">
        <v>1772</v>
      </c>
      <c r="G89" t="s">
        <v>3996</v>
      </c>
      <c r="H89" t="s">
        <v>3166</v>
      </c>
      <c r="I89" t="s">
        <v>3997</v>
      </c>
      <c r="J89" t="s">
        <v>3998</v>
      </c>
      <c r="K89" t="s">
        <v>1465</v>
      </c>
      <c r="L89" t="s">
        <v>3999</v>
      </c>
    </row>
    <row r="90" spans="1:12">
      <c r="A90" t="str">
        <f>INDEX(B90:L90,1,VLOOKUP(fenixSetup!M$2,DataSettings!HD$14:HE$24,2,FALSE))</f>
        <v>Elevation</v>
      </c>
      <c r="B90" s="147" t="s">
        <v>989</v>
      </c>
      <c r="C90" t="s">
        <v>2441</v>
      </c>
      <c r="D90" t="s">
        <v>2691</v>
      </c>
      <c r="E90" s="129" t="s">
        <v>2939</v>
      </c>
      <c r="F90" s="129" t="s">
        <v>1866</v>
      </c>
      <c r="G90" t="s">
        <v>1261</v>
      </c>
      <c r="H90" t="s">
        <v>3262</v>
      </c>
      <c r="I90" t="s">
        <v>3772</v>
      </c>
      <c r="J90" t="s">
        <v>3535</v>
      </c>
      <c r="K90" t="s">
        <v>1573</v>
      </c>
      <c r="L90" t="s">
        <v>2154</v>
      </c>
    </row>
    <row r="91" spans="1:12">
      <c r="B91" s="147" t="s">
        <v>989</v>
      </c>
      <c r="C91" t="s">
        <v>989</v>
      </c>
      <c r="D91" t="s">
        <v>2691</v>
      </c>
      <c r="E91" s="129" t="s">
        <v>2939</v>
      </c>
      <c r="F91" s="129" t="s">
        <v>1866</v>
      </c>
      <c r="G91" t="s">
        <v>1261</v>
      </c>
      <c r="H91" t="s">
        <v>3262</v>
      </c>
      <c r="I91" t="s">
        <v>3772</v>
      </c>
      <c r="J91" t="s">
        <v>3535</v>
      </c>
      <c r="K91" t="s">
        <v>1573</v>
      </c>
      <c r="L91" t="s">
        <v>2154</v>
      </c>
    </row>
    <row r="92" spans="1:12">
      <c r="A92" t="str">
        <f>INDEX(B92:L92,1,VLOOKUP(fenixSetup!M$2,DataSettings!HD$14:HE$24,2,FALSE))</f>
        <v>Elev/Dist</v>
      </c>
      <c r="B92" s="147" t="s">
        <v>239</v>
      </c>
      <c r="C92" t="s">
        <v>2442</v>
      </c>
      <c r="D92" t="s">
        <v>2692</v>
      </c>
      <c r="E92" s="129" t="s">
        <v>2968</v>
      </c>
      <c r="F92" s="129" t="s">
        <v>1574</v>
      </c>
      <c r="G92" t="s">
        <v>1262</v>
      </c>
      <c r="H92" t="s">
        <v>3263</v>
      </c>
      <c r="I92" t="s">
        <v>3773</v>
      </c>
      <c r="J92" t="s">
        <v>239</v>
      </c>
      <c r="K92" t="s">
        <v>1574</v>
      </c>
      <c r="L92" t="s">
        <v>2155</v>
      </c>
    </row>
    <row r="93" spans="1:12">
      <c r="A93" t="str">
        <f>INDEX(B93:L93,1,VLOOKUP(fenixSetup!M$2,DataSettings!HD$14:HE$24,2,FALSE))</f>
        <v>Elev/Time</v>
      </c>
      <c r="B93" s="147" t="s">
        <v>238</v>
      </c>
      <c r="C93" t="s">
        <v>2443</v>
      </c>
      <c r="D93" t="s">
        <v>2693</v>
      </c>
      <c r="E93" s="129" t="s">
        <v>2969</v>
      </c>
      <c r="F93" s="129" t="s">
        <v>1867</v>
      </c>
      <c r="G93" t="s">
        <v>1263</v>
      </c>
      <c r="H93" t="s">
        <v>3264</v>
      </c>
      <c r="I93" t="s">
        <v>3774</v>
      </c>
      <c r="J93" t="s">
        <v>3536</v>
      </c>
      <c r="K93" t="s">
        <v>1575</v>
      </c>
      <c r="L93" t="s">
        <v>2156</v>
      </c>
    </row>
    <row r="94" spans="1:12">
      <c r="B94" s="147" t="s">
        <v>3929</v>
      </c>
      <c r="C94" t="s">
        <v>989</v>
      </c>
      <c r="D94" t="s">
        <v>2691</v>
      </c>
      <c r="E94" s="129" t="s">
        <v>2939</v>
      </c>
      <c r="F94" s="129" t="s">
        <v>1866</v>
      </c>
      <c r="G94" t="s">
        <v>1261</v>
      </c>
      <c r="H94" t="s">
        <v>3262</v>
      </c>
      <c r="I94" t="s">
        <v>3772</v>
      </c>
      <c r="J94" t="s">
        <v>3535</v>
      </c>
      <c r="K94" t="s">
        <v>1573</v>
      </c>
      <c r="L94" t="s">
        <v>2154</v>
      </c>
    </row>
    <row r="95" spans="1:12">
      <c r="A95" t="str">
        <f>INDEX(B95:L95,1,VLOOKUP(fenixSetup!M$2,DataSettings!HD$14:HE$24,2,FALSE))</f>
        <v>Fitness Activity</v>
      </c>
      <c r="B95" s="147" t="s">
        <v>1057</v>
      </c>
      <c r="C95" t="s">
        <v>4361</v>
      </c>
      <c r="D95" t="s">
        <v>4362</v>
      </c>
      <c r="E95" s="129" t="s">
        <v>4363</v>
      </c>
      <c r="F95" s="129" t="s">
        <v>4364</v>
      </c>
      <c r="G95" t="s">
        <v>4365</v>
      </c>
      <c r="H95" t="s">
        <v>4366</v>
      </c>
      <c r="I95" t="s">
        <v>4367</v>
      </c>
      <c r="J95" t="s">
        <v>4368</v>
      </c>
      <c r="K95" t="s">
        <v>4369</v>
      </c>
      <c r="L95" t="s">
        <v>4361</v>
      </c>
    </row>
    <row r="96" spans="1:12">
      <c r="B96" s="147" t="s">
        <v>3930</v>
      </c>
      <c r="C96" t="s">
        <v>2544</v>
      </c>
      <c r="D96" t="s">
        <v>1401</v>
      </c>
      <c r="E96" s="129" t="s">
        <v>3107</v>
      </c>
      <c r="F96" s="129" t="s">
        <v>1713</v>
      </c>
      <c r="G96" t="s">
        <v>1401</v>
      </c>
      <c r="H96" t="s">
        <v>3385</v>
      </c>
      <c r="I96" t="s">
        <v>2289</v>
      </c>
      <c r="J96" t="s">
        <v>3642</v>
      </c>
      <c r="K96" t="s">
        <v>1713</v>
      </c>
      <c r="L96" t="s">
        <v>2289</v>
      </c>
    </row>
    <row r="97" spans="1:12">
      <c r="B97" s="147" t="s">
        <v>3931</v>
      </c>
      <c r="C97" t="s">
        <v>2543</v>
      </c>
      <c r="D97" t="s">
        <v>1400</v>
      </c>
      <c r="E97" s="129" t="s">
        <v>3106</v>
      </c>
      <c r="F97" s="129" t="s">
        <v>1712</v>
      </c>
      <c r="G97" t="s">
        <v>1400</v>
      </c>
      <c r="H97" t="s">
        <v>3384</v>
      </c>
      <c r="I97" t="s">
        <v>2288</v>
      </c>
      <c r="J97" t="s">
        <v>3641</v>
      </c>
      <c r="K97" t="s">
        <v>1712</v>
      </c>
      <c r="L97" t="s">
        <v>2288</v>
      </c>
    </row>
    <row r="98" spans="1:12">
      <c r="B98" s="147" t="s">
        <v>3932</v>
      </c>
      <c r="C98" t="s">
        <v>2540</v>
      </c>
      <c r="D98" t="s">
        <v>1397</v>
      </c>
      <c r="E98" s="129" t="s">
        <v>3103</v>
      </c>
      <c r="F98" s="129" t="s">
        <v>1709</v>
      </c>
      <c r="G98" t="s">
        <v>1397</v>
      </c>
      <c r="H98" t="s">
        <v>3381</v>
      </c>
      <c r="I98" t="s">
        <v>2285</v>
      </c>
      <c r="J98" t="s">
        <v>3638</v>
      </c>
      <c r="K98" t="s">
        <v>1709</v>
      </c>
      <c r="L98" t="s">
        <v>2285</v>
      </c>
    </row>
    <row r="99" spans="1:12">
      <c r="B99" s="147" t="s">
        <v>3933</v>
      </c>
      <c r="C99" t="s">
        <v>2541</v>
      </c>
      <c r="D99" t="s">
        <v>1398</v>
      </c>
      <c r="E99" s="129" t="s">
        <v>3104</v>
      </c>
      <c r="F99" s="129" t="s">
        <v>1710</v>
      </c>
      <c r="G99" t="s">
        <v>1398</v>
      </c>
      <c r="H99" t="s">
        <v>3382</v>
      </c>
      <c r="I99" t="s">
        <v>2286</v>
      </c>
      <c r="J99" t="s">
        <v>3639</v>
      </c>
      <c r="K99" t="s">
        <v>1710</v>
      </c>
      <c r="L99" t="s">
        <v>2286</v>
      </c>
    </row>
    <row r="100" spans="1:12">
      <c r="B100" s="147" t="s">
        <v>3934</v>
      </c>
      <c r="C100" t="s">
        <v>2542</v>
      </c>
      <c r="D100" t="s">
        <v>1399</v>
      </c>
      <c r="E100" s="129" t="s">
        <v>3105</v>
      </c>
      <c r="F100" s="129" t="s">
        <v>1711</v>
      </c>
      <c r="G100" t="s">
        <v>1399</v>
      </c>
      <c r="H100" t="s">
        <v>3383</v>
      </c>
      <c r="I100" t="s">
        <v>2287</v>
      </c>
      <c r="J100" t="s">
        <v>3640</v>
      </c>
      <c r="K100" t="s">
        <v>1711</v>
      </c>
      <c r="L100" t="s">
        <v>2287</v>
      </c>
    </row>
    <row r="101" spans="1:12">
      <c r="A101" t="str">
        <f>INDEX(B101:L101,1,VLOOKUP(fenixSetup!M$2,DataSettings!HD$14:HE$24,2,FALSE))</f>
        <v>False Easting</v>
      </c>
      <c r="B101" s="147" t="s">
        <v>1117</v>
      </c>
      <c r="C101" t="s">
        <v>2534</v>
      </c>
      <c r="D101" t="s">
        <v>2798</v>
      </c>
      <c r="E101" s="129" t="s">
        <v>3097</v>
      </c>
      <c r="F101" s="129" t="s">
        <v>1988</v>
      </c>
      <c r="G101" t="s">
        <v>1391</v>
      </c>
      <c r="H101" t="s">
        <v>3375</v>
      </c>
      <c r="I101" t="s">
        <v>3854</v>
      </c>
      <c r="J101" t="s">
        <v>3632</v>
      </c>
      <c r="K101" t="s">
        <v>1703</v>
      </c>
      <c r="L101" t="s">
        <v>2279</v>
      </c>
    </row>
    <row r="102" spans="1:12">
      <c r="A102" t="str">
        <f>INDEX(B102:L102,1,VLOOKUP(fenixSetup!M$2,DataSettings!HD$14:HE$24,2,FALSE))</f>
        <v>False Northing</v>
      </c>
      <c r="B102" s="147" t="s">
        <v>1116</v>
      </c>
      <c r="C102" t="s">
        <v>2535</v>
      </c>
      <c r="D102" t="s">
        <v>2799</v>
      </c>
      <c r="E102" s="129" t="s">
        <v>3098</v>
      </c>
      <c r="F102" s="129" t="s">
        <v>1989</v>
      </c>
      <c r="G102" t="s">
        <v>1392</v>
      </c>
      <c r="H102" t="s">
        <v>3376</v>
      </c>
      <c r="I102" t="s">
        <v>3855</v>
      </c>
      <c r="J102" t="s">
        <v>3633</v>
      </c>
      <c r="K102" t="s">
        <v>1704</v>
      </c>
      <c r="L102" t="s">
        <v>2280</v>
      </c>
    </row>
    <row r="103" spans="1:12">
      <c r="B103" s="147" t="s">
        <v>3935</v>
      </c>
      <c r="C103" t="s">
        <v>2536</v>
      </c>
      <c r="D103" t="s">
        <v>2800</v>
      </c>
      <c r="E103" s="129" t="s">
        <v>3099</v>
      </c>
      <c r="F103" s="129" t="s">
        <v>1990</v>
      </c>
      <c r="G103" t="s">
        <v>1393</v>
      </c>
      <c r="H103" t="s">
        <v>3377</v>
      </c>
      <c r="I103" t="s">
        <v>3856</v>
      </c>
      <c r="J103" t="s">
        <v>3634</v>
      </c>
      <c r="K103" t="s">
        <v>1705</v>
      </c>
      <c r="L103" t="s">
        <v>2281</v>
      </c>
    </row>
    <row r="104" spans="1:12">
      <c r="B104" s="147" t="s">
        <v>3936</v>
      </c>
      <c r="C104" t="s">
        <v>2537</v>
      </c>
      <c r="D104" t="s">
        <v>2801</v>
      </c>
      <c r="E104" s="129" t="s">
        <v>3100</v>
      </c>
      <c r="F104" s="129" t="s">
        <v>1991</v>
      </c>
      <c r="G104" t="s">
        <v>1394</v>
      </c>
      <c r="H104" t="s">
        <v>3378</v>
      </c>
      <c r="I104" t="s">
        <v>3857</v>
      </c>
      <c r="J104" t="s">
        <v>3635</v>
      </c>
      <c r="K104" t="s">
        <v>1706</v>
      </c>
      <c r="L104" t="s">
        <v>2282</v>
      </c>
    </row>
    <row r="105" spans="1:12">
      <c r="B105" s="147" t="s">
        <v>3937</v>
      </c>
      <c r="C105" t="s">
        <v>2538</v>
      </c>
      <c r="D105" t="s">
        <v>2802</v>
      </c>
      <c r="E105" s="129" t="s">
        <v>3101</v>
      </c>
      <c r="F105" s="129" t="s">
        <v>1992</v>
      </c>
      <c r="G105" t="s">
        <v>1395</v>
      </c>
      <c r="H105" t="s">
        <v>3379</v>
      </c>
      <c r="I105" t="s">
        <v>3858</v>
      </c>
      <c r="J105" t="s">
        <v>3636</v>
      </c>
      <c r="K105" t="s">
        <v>1707</v>
      </c>
      <c r="L105" t="s">
        <v>2283</v>
      </c>
    </row>
    <row r="106" spans="1:12">
      <c r="B106" s="147" t="s">
        <v>3938</v>
      </c>
      <c r="C106" t="s">
        <v>2539</v>
      </c>
      <c r="D106" t="s">
        <v>2803</v>
      </c>
      <c r="E106" s="129" t="s">
        <v>3102</v>
      </c>
      <c r="F106" s="129" t="s">
        <v>1993</v>
      </c>
      <c r="G106" t="s">
        <v>1396</v>
      </c>
      <c r="H106" t="s">
        <v>3380</v>
      </c>
      <c r="I106" t="s">
        <v>3859</v>
      </c>
      <c r="J106" t="s">
        <v>3637</v>
      </c>
      <c r="K106" t="s">
        <v>1708</v>
      </c>
      <c r="L106" t="s">
        <v>2284</v>
      </c>
    </row>
    <row r="107" spans="1:12">
      <c r="A107" t="str">
        <f>INDEX(B107:L107,1,VLOOKUP(fenixSetup!M$2,DataSettings!HD$14:HE$24,2,FALSE))</f>
        <v>Magnetic Variation</v>
      </c>
      <c r="B107" s="147" t="s">
        <v>150</v>
      </c>
      <c r="C107" t="s">
        <v>2556</v>
      </c>
      <c r="D107" t="s">
        <v>2815</v>
      </c>
      <c r="E107" s="129" t="s">
        <v>3119</v>
      </c>
      <c r="F107" s="129" t="s">
        <v>2005</v>
      </c>
      <c r="G107" t="s">
        <v>1413</v>
      </c>
      <c r="H107" t="s">
        <v>3395</v>
      </c>
      <c r="I107" t="s">
        <v>3872</v>
      </c>
      <c r="J107" t="s">
        <v>3654</v>
      </c>
      <c r="K107" t="s">
        <v>1725</v>
      </c>
      <c r="L107" t="s">
        <v>2302</v>
      </c>
    </row>
    <row r="108" spans="1:12">
      <c r="B108" s="147" t="s">
        <v>3939</v>
      </c>
      <c r="C108" t="s">
        <v>2531</v>
      </c>
      <c r="D108" t="s">
        <v>2824</v>
      </c>
      <c r="E108" s="129" t="s">
        <v>3127</v>
      </c>
      <c r="F108" s="129" t="s">
        <v>2013</v>
      </c>
      <c r="G108" t="s">
        <v>1422</v>
      </c>
      <c r="H108" t="s">
        <v>3404</v>
      </c>
      <c r="I108" t="s">
        <v>3775</v>
      </c>
      <c r="J108" t="s">
        <v>3663</v>
      </c>
      <c r="K108" t="s">
        <v>1734</v>
      </c>
      <c r="L108" t="s">
        <v>2311</v>
      </c>
    </row>
    <row r="109" spans="1:12">
      <c r="A109" t="str">
        <f>INDEX(B109:L109,1,VLOOKUP(fenixSetup!M$2,DataSettings!HD$14:HE$24,2,FALSE))</f>
        <v>Scale</v>
      </c>
      <c r="B109" s="147" t="s">
        <v>971</v>
      </c>
      <c r="C109" t="s">
        <v>4245</v>
      </c>
      <c r="D109" t="s">
        <v>2839</v>
      </c>
      <c r="E109" s="129" t="s">
        <v>4246</v>
      </c>
      <c r="F109" s="129" t="s">
        <v>4247</v>
      </c>
      <c r="G109" t="s">
        <v>4248</v>
      </c>
      <c r="H109" t="s">
        <v>4249</v>
      </c>
      <c r="I109" t="s">
        <v>4245</v>
      </c>
      <c r="J109" t="s">
        <v>4250</v>
      </c>
      <c r="K109" t="s">
        <v>4250</v>
      </c>
      <c r="L109" t="s">
        <v>4245</v>
      </c>
    </row>
    <row r="110" spans="1:12">
      <c r="A110" t="str">
        <f>INDEX(B110:L110,1,VLOOKUP(fenixSetup!M$2,DataSettings!HD$14:HE$24,2,FALSE))</f>
        <v>FINAL ETA</v>
      </c>
      <c r="B110" s="149" t="s">
        <v>262</v>
      </c>
      <c r="C110" t="s">
        <v>2346</v>
      </c>
      <c r="D110" t="s">
        <v>2598</v>
      </c>
      <c r="E110" s="129" t="s">
        <v>1221</v>
      </c>
      <c r="F110" s="129" t="s">
        <v>1463</v>
      </c>
      <c r="G110" t="s">
        <v>1152</v>
      </c>
      <c r="H110" t="s">
        <v>3164</v>
      </c>
      <c r="I110" t="s">
        <v>3691</v>
      </c>
      <c r="J110" t="s">
        <v>3440</v>
      </c>
      <c r="K110" t="s">
        <v>1463</v>
      </c>
      <c r="L110" t="s">
        <v>2051</v>
      </c>
    </row>
    <row r="111" spans="1:12">
      <c r="A111" t="str">
        <f>INDEX(B111:L111,1,VLOOKUP(fenixSetup!M$2,DataSettings!HD$14:HE$24,2,FALSE))</f>
        <v>NEXT ETA</v>
      </c>
      <c r="B111" s="147" t="s">
        <v>299</v>
      </c>
      <c r="C111" t="s">
        <v>2342</v>
      </c>
      <c r="D111" t="s">
        <v>2594</v>
      </c>
      <c r="E111" s="129" t="s">
        <v>2859</v>
      </c>
      <c r="F111" s="129" t="s">
        <v>1768</v>
      </c>
      <c r="G111" t="s">
        <v>1148</v>
      </c>
      <c r="H111" t="s">
        <v>3161</v>
      </c>
      <c r="I111" t="s">
        <v>3687</v>
      </c>
      <c r="J111" t="s">
        <v>3436</v>
      </c>
      <c r="K111" t="s">
        <v>1459</v>
      </c>
      <c r="L111" t="s">
        <v>2047</v>
      </c>
    </row>
    <row r="112" spans="1:12">
      <c r="A112" t="str">
        <f>INDEX(B112:L112,1,VLOOKUP(fenixSetup!M$2,DataSettings!HD$14:HE$24,2,FALSE))</f>
        <v>FINAL ETE</v>
      </c>
      <c r="B112" s="149" t="s">
        <v>263</v>
      </c>
      <c r="C112" t="s">
        <v>2347</v>
      </c>
      <c r="D112" t="s">
        <v>2599</v>
      </c>
      <c r="E112" s="129" t="s">
        <v>1222</v>
      </c>
      <c r="F112" s="129" t="s">
        <v>1464</v>
      </c>
      <c r="G112" t="s">
        <v>1153</v>
      </c>
      <c r="H112" t="s">
        <v>3165</v>
      </c>
      <c r="I112" t="s">
        <v>3692</v>
      </c>
      <c r="J112" t="s">
        <v>3441</v>
      </c>
      <c r="K112" t="s">
        <v>1464</v>
      </c>
      <c r="L112" t="s">
        <v>2052</v>
      </c>
    </row>
    <row r="113" spans="1:12">
      <c r="A113" t="str">
        <f>INDEX(B113:L113,1,VLOOKUP(fenixSetup!M$2,DataSettings!HD$14:HE$24,2,FALSE))</f>
        <v>NEXT ETE</v>
      </c>
      <c r="B113" s="147" t="s">
        <v>300</v>
      </c>
      <c r="C113" t="s">
        <v>2343</v>
      </c>
      <c r="D113" t="s">
        <v>2595</v>
      </c>
      <c r="E113" s="129" t="s">
        <v>2860</v>
      </c>
      <c r="F113" s="129" t="s">
        <v>1769</v>
      </c>
      <c r="G113" t="s">
        <v>1149</v>
      </c>
      <c r="H113" t="s">
        <v>3162</v>
      </c>
      <c r="I113" t="s">
        <v>3688</v>
      </c>
      <c r="J113" t="s">
        <v>3437</v>
      </c>
      <c r="K113" t="s">
        <v>1460</v>
      </c>
      <c r="L113" t="s">
        <v>2048</v>
      </c>
    </row>
    <row r="114" spans="1:12">
      <c r="A114" t="str">
        <f>INDEX(B114:L114,1,VLOOKUP(fenixSetup!M$2,DataSettings!HD$14:HE$24,2,FALSE))</f>
        <v>fathoms</v>
      </c>
      <c r="B114" s="147" t="s">
        <v>3988</v>
      </c>
      <c r="C114" t="s">
        <v>2527</v>
      </c>
      <c r="D114" t="s">
        <v>2791</v>
      </c>
      <c r="E114" s="129" t="s">
        <v>3088</v>
      </c>
      <c r="F114" s="129" t="s">
        <v>1983</v>
      </c>
      <c r="G114" t="s">
        <v>1383</v>
      </c>
      <c r="H114" t="s">
        <v>3371</v>
      </c>
      <c r="I114" t="s">
        <v>3850</v>
      </c>
      <c r="J114" t="s">
        <v>3626</v>
      </c>
      <c r="K114" t="s">
        <v>1697</v>
      </c>
      <c r="L114" t="s">
        <v>2273</v>
      </c>
    </row>
    <row r="115" spans="1:12">
      <c r="A115" t="str">
        <f>INDEX(B115:L115,1,VLOOKUP(fenixSetup!M$2,DataSettings!HD$14:HE$24,2,FALSE))</f>
        <v>feet</v>
      </c>
      <c r="B115" s="147" t="s">
        <v>573</v>
      </c>
      <c r="C115" t="s">
        <v>4021</v>
      </c>
      <c r="D115" t="s">
        <v>573</v>
      </c>
      <c r="E115" s="129" t="s">
        <v>4028</v>
      </c>
      <c r="F115" s="129" t="s">
        <v>4027</v>
      </c>
      <c r="G115" t="s">
        <v>4026</v>
      </c>
      <c r="H115" t="s">
        <v>4025</v>
      </c>
      <c r="I115" t="s">
        <v>4022</v>
      </c>
      <c r="J115" t="s">
        <v>4024</v>
      </c>
      <c r="K115" t="s">
        <v>4023</v>
      </c>
      <c r="L115" t="s">
        <v>4022</v>
      </c>
    </row>
    <row r="116" spans="1:12">
      <c r="A116" t="str">
        <f>INDEX(B116:L116,1,VLOOKUP(fenixSetup!M$2,DataSettings!HD$14:HE$24,2,FALSE))</f>
        <v>feet/hour</v>
      </c>
      <c r="B116" s="147" t="s">
        <v>574</v>
      </c>
      <c r="C116" t="s">
        <v>430</v>
      </c>
      <c r="D116" t="s">
        <v>2694</v>
      </c>
      <c r="E116" s="129" t="s">
        <v>2970</v>
      </c>
      <c r="F116" s="129" t="s">
        <v>1868</v>
      </c>
      <c r="G116" t="s">
        <v>1264</v>
      </c>
      <c r="H116" t="s">
        <v>3265</v>
      </c>
      <c r="I116" t="s">
        <v>2157</v>
      </c>
      <c r="J116" t="s">
        <v>3537</v>
      </c>
      <c r="K116" t="s">
        <v>1576</v>
      </c>
      <c r="L116" t="s">
        <v>2157</v>
      </c>
    </row>
    <row r="117" spans="1:12">
      <c r="A117" t="str">
        <f>INDEX(B117:L117,1,VLOOKUP(fenixSetup!M$2,DataSettings!HD$14:HE$24,2,FALSE))</f>
        <v>feet/min</v>
      </c>
      <c r="B117" s="147" t="s">
        <v>430</v>
      </c>
      <c r="C117" t="s">
        <v>430</v>
      </c>
      <c r="D117" t="s">
        <v>2694</v>
      </c>
      <c r="E117" s="129" t="s">
        <v>2970</v>
      </c>
      <c r="F117" s="129" t="s">
        <v>1868</v>
      </c>
      <c r="G117" t="s">
        <v>1264</v>
      </c>
      <c r="H117" t="s">
        <v>3265</v>
      </c>
      <c r="I117" t="s">
        <v>2157</v>
      </c>
      <c r="J117" t="s">
        <v>3537</v>
      </c>
      <c r="K117" t="s">
        <v>1576</v>
      </c>
      <c r="L117" t="s">
        <v>2157</v>
      </c>
    </row>
    <row r="118" spans="1:12">
      <c r="A118" t="str">
        <f>INDEX(B118:L118,1,VLOOKUP(fenixSetup!M$2,DataSettings!HD$14:HE$24,2,FALSE))</f>
        <v>Female</v>
      </c>
      <c r="B118" s="147" t="s">
        <v>220</v>
      </c>
      <c r="C118" t="s">
        <v>2522</v>
      </c>
      <c r="D118" t="s">
        <v>2789</v>
      </c>
      <c r="E118" s="129" t="s">
        <v>3081</v>
      </c>
      <c r="F118" s="129" t="s">
        <v>1978</v>
      </c>
      <c r="G118" t="s">
        <v>1377</v>
      </c>
      <c r="H118" t="s">
        <v>3366</v>
      </c>
      <c r="I118" t="s">
        <v>3846</v>
      </c>
      <c r="J118" t="s">
        <v>3622</v>
      </c>
      <c r="K118" t="s">
        <v>1690</v>
      </c>
      <c r="L118" t="s">
        <v>2266</v>
      </c>
    </row>
    <row r="119" spans="1:12">
      <c r="A119" t="str">
        <f>INDEX(B119:L119,1,VLOOKUP(fenixSetup!M$2,DataSettings!HD$14:HE$24,2,FALSE))</f>
        <v>FINAL DEST</v>
      </c>
      <c r="B119" s="147" t="s">
        <v>260</v>
      </c>
      <c r="C119" t="s">
        <v>2400</v>
      </c>
      <c r="D119" t="s">
        <v>2655</v>
      </c>
      <c r="E119" s="129" t="s">
        <v>2923</v>
      </c>
      <c r="F119" s="129" t="s">
        <v>1827</v>
      </c>
      <c r="G119" t="s">
        <v>1215</v>
      </c>
      <c r="H119" t="s">
        <v>3222</v>
      </c>
      <c r="I119" t="s">
        <v>3689</v>
      </c>
      <c r="J119" t="s">
        <v>3497</v>
      </c>
      <c r="K119" t="s">
        <v>1527</v>
      </c>
      <c r="L119" t="s">
        <v>2111</v>
      </c>
    </row>
    <row r="120" spans="1:12">
      <c r="A120" t="str">
        <f>INDEX(B120:L120,1,VLOOKUP(fenixSetup!M$2,DataSettings!HD$14:HE$24,2,FALSE))</f>
        <v>FINAL VDST</v>
      </c>
      <c r="B120" s="147" t="s">
        <v>264</v>
      </c>
      <c r="C120" t="s">
        <v>2401</v>
      </c>
      <c r="D120" t="s">
        <v>2656</v>
      </c>
      <c r="E120" s="129" t="s">
        <v>2924</v>
      </c>
      <c r="F120" s="129" t="s">
        <v>1828</v>
      </c>
      <c r="G120" t="s">
        <v>1216</v>
      </c>
      <c r="H120" t="s">
        <v>3223</v>
      </c>
      <c r="I120" t="s">
        <v>3743</v>
      </c>
      <c r="J120" t="s">
        <v>3498</v>
      </c>
      <c r="K120" t="s">
        <v>1528</v>
      </c>
      <c r="L120" t="s">
        <v>2112</v>
      </c>
    </row>
    <row r="121" spans="1:12">
      <c r="A121" t="str">
        <f>INDEX(B121:L121,1,VLOOKUP(fenixSetup!M$2,DataSettings!HD$14:HE$24,2,FALSE))</f>
        <v>Fitness</v>
      </c>
      <c r="B121" s="147" t="s">
        <v>1342</v>
      </c>
      <c r="C121" t="s">
        <v>1342</v>
      </c>
      <c r="D121" t="s">
        <v>1342</v>
      </c>
      <c r="E121" s="129" t="s">
        <v>3045</v>
      </c>
      <c r="F121" s="129" t="s">
        <v>1943</v>
      </c>
      <c r="G121" t="s">
        <v>1342</v>
      </c>
      <c r="H121" t="s">
        <v>1342</v>
      </c>
      <c r="I121" t="s">
        <v>3818</v>
      </c>
      <c r="J121" t="s">
        <v>1342</v>
      </c>
      <c r="K121" t="s">
        <v>1652</v>
      </c>
      <c r="L121" t="s">
        <v>2232</v>
      </c>
    </row>
    <row r="122" spans="1:12" s="139" customFormat="1">
      <c r="A122" t="str">
        <f>INDEX(B122:L122,1,VLOOKUP(fenixSetup!M$2,DataSettings!HD$14:HE$24,2,FALSE))</f>
        <v>History</v>
      </c>
      <c r="B122" s="150" t="s">
        <v>4097</v>
      </c>
      <c r="C122" s="139" t="s">
        <v>4098</v>
      </c>
      <c r="D122" s="139" t="s">
        <v>4105</v>
      </c>
      <c r="E122" s="141" t="s">
        <v>4101</v>
      </c>
      <c r="F122" s="141" t="s">
        <v>4104</v>
      </c>
      <c r="G122" s="139" t="s">
        <v>4099</v>
      </c>
      <c r="H122" s="139" t="s">
        <v>4103</v>
      </c>
      <c r="I122" s="139" t="s">
        <v>4100</v>
      </c>
      <c r="J122" s="139" t="s">
        <v>4102</v>
      </c>
      <c r="K122" s="139" t="s">
        <v>4101</v>
      </c>
      <c r="L122" s="139" t="s">
        <v>4101</v>
      </c>
    </row>
    <row r="123" spans="1:12">
      <c r="A123" t="str">
        <f>INDEX(B123:L123,1,VLOOKUP(fenixSetup!M$2,DataSettings!HD$14:HE$24,2,FALSE))</f>
        <v>Fixed</v>
      </c>
      <c r="B123" s="147" t="s">
        <v>236</v>
      </c>
      <c r="C123" t="s">
        <v>2158</v>
      </c>
      <c r="D123" t="s">
        <v>2695</v>
      </c>
      <c r="E123" s="129" t="s">
        <v>2971</v>
      </c>
      <c r="F123" s="129" t="s">
        <v>1869</v>
      </c>
      <c r="G123" t="s">
        <v>1265</v>
      </c>
      <c r="H123" t="s">
        <v>3266</v>
      </c>
      <c r="I123" t="s">
        <v>2158</v>
      </c>
      <c r="J123" t="s">
        <v>3538</v>
      </c>
      <c r="K123" t="s">
        <v>1577</v>
      </c>
      <c r="L123" t="s">
        <v>2158</v>
      </c>
    </row>
    <row r="124" spans="1:12">
      <c r="A124" t="str">
        <f>INDEX(B124:L124,1,VLOOKUP(fenixSetup!M$2,DataSettings!HD$14:HE$24,2,FALSE))</f>
        <v>Flashlight</v>
      </c>
      <c r="B124" s="147" t="s">
        <v>241</v>
      </c>
      <c r="C124" t="s">
        <v>2530</v>
      </c>
      <c r="D124" t="s">
        <v>2794</v>
      </c>
      <c r="E124" s="129" t="s">
        <v>3091</v>
      </c>
      <c r="F124" s="129" t="s">
        <v>1985</v>
      </c>
      <c r="G124" t="s">
        <v>1386</v>
      </c>
      <c r="H124" t="s">
        <v>3372</v>
      </c>
      <c r="I124" t="s">
        <v>3851</v>
      </c>
      <c r="J124" t="s">
        <v>3629</v>
      </c>
      <c r="K124" t="s">
        <v>1699</v>
      </c>
      <c r="L124" t="s">
        <v>2275</v>
      </c>
    </row>
    <row r="125" spans="1:12">
      <c r="A125" t="str">
        <f>INDEX(B125:L125,1,VLOOKUP(fenixSetup!M$2,DataSettings!HD$14:HE$24,2,FALSE))</f>
        <v>Coordinates</v>
      </c>
      <c r="B125" s="147" t="s">
        <v>117</v>
      </c>
      <c r="C125" t="s">
        <v>2159</v>
      </c>
      <c r="D125" t="s">
        <v>2696</v>
      </c>
      <c r="E125" s="129" t="s">
        <v>2972</v>
      </c>
      <c r="F125" s="129" t="s">
        <v>1870</v>
      </c>
      <c r="G125" t="s">
        <v>1266</v>
      </c>
      <c r="H125" t="s">
        <v>3267</v>
      </c>
      <c r="I125" t="s">
        <v>1266</v>
      </c>
      <c r="J125" t="s">
        <v>3539</v>
      </c>
      <c r="K125" t="s">
        <v>1578</v>
      </c>
      <c r="L125" t="s">
        <v>2159</v>
      </c>
    </row>
    <row r="126" spans="1:12">
      <c r="A126" t="str">
        <f>INDEX(B126:L126,1,VLOOKUP(fenixSetup!M$2,DataSettings!HD$14:HE$24,2,FALSE))</f>
        <v>Routes</v>
      </c>
      <c r="B126" s="147" t="s">
        <v>111</v>
      </c>
      <c r="C126" t="s">
        <v>2444</v>
      </c>
      <c r="D126" t="s">
        <v>111</v>
      </c>
      <c r="E126" s="129" t="s">
        <v>2973</v>
      </c>
      <c r="F126" s="129" t="s">
        <v>1871</v>
      </c>
      <c r="G126" t="s">
        <v>1267</v>
      </c>
      <c r="H126" t="s">
        <v>3268</v>
      </c>
      <c r="I126" t="s">
        <v>2444</v>
      </c>
      <c r="J126" t="s">
        <v>3540</v>
      </c>
      <c r="K126" t="s">
        <v>1579</v>
      </c>
      <c r="L126" t="s">
        <v>2160</v>
      </c>
    </row>
    <row r="127" spans="1:12">
      <c r="A127" t="str">
        <f>INDEX(B127:L127,1,VLOOKUP(fenixSetup!M$2,DataSettings!HD$14:HE$24,2,FALSE))</f>
        <v>Waypoints</v>
      </c>
      <c r="B127" s="147" t="s">
        <v>109</v>
      </c>
      <c r="C127" t="s">
        <v>109</v>
      </c>
      <c r="D127" t="s">
        <v>109</v>
      </c>
      <c r="E127" s="129" t="s">
        <v>2957</v>
      </c>
      <c r="F127" s="129" t="s">
        <v>109</v>
      </c>
      <c r="G127" t="s">
        <v>1250</v>
      </c>
      <c r="H127" t="s">
        <v>3252</v>
      </c>
      <c r="I127" t="s">
        <v>3776</v>
      </c>
      <c r="J127" t="s">
        <v>3541</v>
      </c>
      <c r="K127" t="s">
        <v>109</v>
      </c>
      <c r="L127" t="s">
        <v>109</v>
      </c>
    </row>
    <row r="128" spans="1:12">
      <c r="A128" t="str">
        <f>INDEX(B128:L128,1,VLOOKUP(fenixSetup!M$2,DataSettings!HD$14:HE$24,2,FALSE))</f>
        <v>Gender</v>
      </c>
      <c r="B128" s="147" t="s">
        <v>77</v>
      </c>
      <c r="C128" t="s">
        <v>2445</v>
      </c>
      <c r="D128" t="s">
        <v>2697</v>
      </c>
      <c r="E128" s="129" t="s">
        <v>2974</v>
      </c>
      <c r="F128" s="129" t="s">
        <v>1872</v>
      </c>
      <c r="G128" t="s">
        <v>1268</v>
      </c>
      <c r="H128" t="s">
        <v>3269</v>
      </c>
      <c r="I128" t="s">
        <v>3777</v>
      </c>
      <c r="J128" t="s">
        <v>1580</v>
      </c>
      <c r="K128" t="s">
        <v>1580</v>
      </c>
      <c r="L128" t="s">
        <v>2161</v>
      </c>
    </row>
    <row r="129" spans="1:12">
      <c r="A129" t="str">
        <f>INDEX(B129:L129,1,VLOOKUP(fenixSetup!M$2,DataSettings!HD$14:HE$24,2,FALSE))</f>
        <v>GLIDE RATIO</v>
      </c>
      <c r="B129" s="147" t="s">
        <v>266</v>
      </c>
      <c r="C129" t="s">
        <v>266</v>
      </c>
      <c r="D129" t="s">
        <v>2621</v>
      </c>
      <c r="E129" s="129" t="s">
        <v>2884</v>
      </c>
      <c r="F129" s="129" t="s">
        <v>1793</v>
      </c>
      <c r="G129" t="s">
        <v>1177</v>
      </c>
      <c r="H129" t="s">
        <v>3189</v>
      </c>
      <c r="I129" t="s">
        <v>3711</v>
      </c>
      <c r="J129" t="s">
        <v>3464</v>
      </c>
      <c r="K129" t="s">
        <v>1488</v>
      </c>
      <c r="L129" t="s">
        <v>2074</v>
      </c>
    </row>
    <row r="130" spans="1:12">
      <c r="A130" t="str">
        <f>INDEX(B130:L130,1,VLOOKUP(fenixSetup!M$2,DataSettings!HD$14:HE$24,2,FALSE))</f>
        <v>GR DEST</v>
      </c>
      <c r="B130" s="147" t="s">
        <v>270</v>
      </c>
      <c r="C130" t="s">
        <v>2368</v>
      </c>
      <c r="D130" t="s">
        <v>2622</v>
      </c>
      <c r="E130" s="129" t="s">
        <v>2885</v>
      </c>
      <c r="F130" s="129" t="s">
        <v>1794</v>
      </c>
      <c r="G130" t="s">
        <v>1178</v>
      </c>
      <c r="H130" t="s">
        <v>3190</v>
      </c>
      <c r="I130" t="s">
        <v>3712</v>
      </c>
      <c r="J130" t="s">
        <v>3465</v>
      </c>
      <c r="K130" t="s">
        <v>1489</v>
      </c>
      <c r="L130" t="s">
        <v>2075</v>
      </c>
    </row>
    <row r="131" spans="1:12">
      <c r="B131" s="147" t="s">
        <v>3895</v>
      </c>
      <c r="C131" t="s">
        <v>1336</v>
      </c>
      <c r="D131" t="s">
        <v>2698</v>
      </c>
      <c r="E131" s="129" t="s">
        <v>2975</v>
      </c>
      <c r="F131" s="129" t="s">
        <v>1873</v>
      </c>
      <c r="G131" t="s">
        <v>1269</v>
      </c>
      <c r="H131" t="s">
        <v>3270</v>
      </c>
      <c r="I131" t="s">
        <v>1336</v>
      </c>
      <c r="J131" t="s">
        <v>1581</v>
      </c>
      <c r="K131" t="s">
        <v>1581</v>
      </c>
      <c r="L131" t="s">
        <v>2162</v>
      </c>
    </row>
    <row r="132" spans="1:12">
      <c r="A132" t="str">
        <f>INDEX(B132:L132,1,VLOOKUP(fenixSetup!M$2,DataSettings!HD$14:HE$24,2,FALSE))</f>
        <v>Day</v>
      </c>
      <c r="B132" s="147" t="s">
        <v>4243</v>
      </c>
      <c r="C132" t="s">
        <v>4237</v>
      </c>
      <c r="D132" t="s">
        <v>4237</v>
      </c>
      <c r="E132" s="129" t="s">
        <v>4238</v>
      </c>
      <c r="F132" s="129" t="s">
        <v>4239</v>
      </c>
      <c r="G132" t="s">
        <v>4240</v>
      </c>
      <c r="H132" t="s">
        <v>4241</v>
      </c>
      <c r="I132" t="s">
        <v>4237</v>
      </c>
      <c r="J132" t="s">
        <v>4242</v>
      </c>
      <c r="K132" t="s">
        <v>4244</v>
      </c>
      <c r="L132" t="s">
        <v>4237</v>
      </c>
    </row>
    <row r="133" spans="1:12">
      <c r="A133" t="str">
        <f>INDEX(B133:L133,1,VLOOKUP(fenixSetup!M$2,DataSettings!HD$14:HE$24,2,FALSE))</f>
        <v>Go To Line</v>
      </c>
      <c r="B133" s="147" t="s">
        <v>69</v>
      </c>
      <c r="C133" t="s">
        <v>2446</v>
      </c>
      <c r="D133" t="s">
        <v>2699</v>
      </c>
      <c r="E133" s="129" t="s">
        <v>2976</v>
      </c>
      <c r="F133" s="129" t="s">
        <v>1874</v>
      </c>
      <c r="G133" t="s">
        <v>1270</v>
      </c>
      <c r="H133" t="s">
        <v>3271</v>
      </c>
      <c r="I133" t="s">
        <v>3778</v>
      </c>
      <c r="J133" t="s">
        <v>3542</v>
      </c>
      <c r="K133" t="s">
        <v>1582</v>
      </c>
      <c r="L133" t="s">
        <v>2163</v>
      </c>
    </row>
    <row r="134" spans="1:12">
      <c r="B134" s="147" t="s">
        <v>267</v>
      </c>
      <c r="C134" t="s">
        <v>127</v>
      </c>
      <c r="D134" t="s">
        <v>2700</v>
      </c>
      <c r="E134" s="129" t="s">
        <v>2977</v>
      </c>
      <c r="F134" s="129" t="s">
        <v>1875</v>
      </c>
      <c r="G134" t="s">
        <v>127</v>
      </c>
      <c r="H134" t="s">
        <v>3272</v>
      </c>
      <c r="I134" t="s">
        <v>127</v>
      </c>
      <c r="J134" t="s">
        <v>127</v>
      </c>
      <c r="K134" t="s">
        <v>127</v>
      </c>
      <c r="L134" t="s">
        <v>127</v>
      </c>
    </row>
    <row r="135" spans="1:12">
      <c r="A135" t="str">
        <f>INDEX(B135:L135,1,VLOOKUP(fenixSetup!M$2,DataSettings!HD$14:HE$24,2,FALSE))</f>
        <v>ACCURACY</v>
      </c>
      <c r="B135" s="147" t="s">
        <v>242</v>
      </c>
      <c r="C135" t="s">
        <v>2371</v>
      </c>
      <c r="D135" t="s">
        <v>2625</v>
      </c>
      <c r="E135" s="129" t="s">
        <v>2888</v>
      </c>
      <c r="F135" s="129" t="s">
        <v>1797</v>
      </c>
      <c r="G135" t="s">
        <v>1181</v>
      </c>
      <c r="H135" t="s">
        <v>3192</v>
      </c>
      <c r="I135" t="s">
        <v>3715</v>
      </c>
      <c r="J135" t="s">
        <v>3467</v>
      </c>
      <c r="K135" t="s">
        <v>1492</v>
      </c>
      <c r="L135" t="s">
        <v>2078</v>
      </c>
    </row>
    <row r="136" spans="1:12">
      <c r="A136" t="str">
        <f>INDEX(B136:L136,1,VLOOKUP(fenixSetup!M$2,DataSettings!HD$14:HE$24,2,FALSE))</f>
        <v>GPS ELEVTN</v>
      </c>
      <c r="B136" s="147" t="s">
        <v>268</v>
      </c>
      <c r="C136" t="s">
        <v>2376</v>
      </c>
      <c r="D136" t="s">
        <v>2630</v>
      </c>
      <c r="E136" s="129" t="s">
        <v>2896</v>
      </c>
      <c r="F136" s="129" t="s">
        <v>1802</v>
      </c>
      <c r="G136" t="s">
        <v>1189</v>
      </c>
      <c r="H136" t="s">
        <v>3199</v>
      </c>
      <c r="I136" t="s">
        <v>3719</v>
      </c>
      <c r="J136" t="s">
        <v>3472</v>
      </c>
      <c r="K136" t="s">
        <v>1500</v>
      </c>
      <c r="L136" t="s">
        <v>2085</v>
      </c>
    </row>
    <row r="137" spans="1:12">
      <c r="A137" t="str">
        <f>INDEX(B137:L137,1,VLOOKUP(fenixSetup!M$2,DataSettings!HD$14:HE$24,2,FALSE))</f>
        <v>GPS HDNG</v>
      </c>
      <c r="B137" s="147" t="s">
        <v>269</v>
      </c>
      <c r="C137" t="s">
        <v>2377</v>
      </c>
      <c r="D137" t="s">
        <v>2631</v>
      </c>
      <c r="E137" s="129" t="s">
        <v>2897</v>
      </c>
      <c r="F137" s="129" t="s">
        <v>1803</v>
      </c>
      <c r="G137" t="s">
        <v>1190</v>
      </c>
      <c r="H137" t="s">
        <v>3200</v>
      </c>
      <c r="I137" t="s">
        <v>3720</v>
      </c>
      <c r="J137" t="s">
        <v>3473</v>
      </c>
      <c r="K137" t="s">
        <v>1501</v>
      </c>
      <c r="L137" t="s">
        <v>2086</v>
      </c>
    </row>
    <row r="138" spans="1:12">
      <c r="B138" s="147" t="s">
        <v>1271</v>
      </c>
      <c r="C138" t="s">
        <v>2447</v>
      </c>
      <c r="D138" t="s">
        <v>2701</v>
      </c>
      <c r="E138" s="129" t="s">
        <v>2978</v>
      </c>
      <c r="F138" s="129" t="s">
        <v>1876</v>
      </c>
      <c r="G138" t="s">
        <v>1271</v>
      </c>
      <c r="H138" t="s">
        <v>1583</v>
      </c>
      <c r="I138" t="s">
        <v>3779</v>
      </c>
      <c r="J138" t="s">
        <v>1583</v>
      </c>
      <c r="K138" t="s">
        <v>1583</v>
      </c>
      <c r="L138" t="s">
        <v>2164</v>
      </c>
    </row>
    <row r="139" spans="1:12">
      <c r="A139" t="str">
        <f>INDEX(B139:L139,1,VLOOKUP(fenixSetup!M$2,DataSettings!HD$14:HE$24,2,FALSE))</f>
        <v>GRADE</v>
      </c>
      <c r="B139" s="147" t="s">
        <v>271</v>
      </c>
      <c r="C139" t="s">
        <v>2366</v>
      </c>
      <c r="D139" t="s">
        <v>2632</v>
      </c>
      <c r="E139" s="129" t="s">
        <v>2898</v>
      </c>
      <c r="F139" s="129" t="s">
        <v>1804</v>
      </c>
      <c r="G139" t="s">
        <v>1191</v>
      </c>
      <c r="H139" t="s">
        <v>3201</v>
      </c>
      <c r="I139" t="s">
        <v>3721</v>
      </c>
      <c r="J139" t="s">
        <v>3474</v>
      </c>
      <c r="K139" t="s">
        <v>1502</v>
      </c>
      <c r="L139" t="s">
        <v>2087</v>
      </c>
    </row>
    <row r="140" spans="1:12">
      <c r="A140" t="str">
        <f>INDEX(B140:L140,1,VLOOKUP(fenixSetup!M$2,DataSettings!HD$14:HE$24,2,FALSE))</f>
        <v>Grid</v>
      </c>
      <c r="B140" s="147" t="s">
        <v>231</v>
      </c>
      <c r="C140" t="s">
        <v>231</v>
      </c>
      <c r="D140" t="s">
        <v>231</v>
      </c>
      <c r="E140" s="129" t="s">
        <v>231</v>
      </c>
      <c r="F140" s="129" t="s">
        <v>1877</v>
      </c>
      <c r="G140" t="s">
        <v>1272</v>
      </c>
      <c r="H140" t="s">
        <v>3273</v>
      </c>
      <c r="I140" t="s">
        <v>3780</v>
      </c>
      <c r="J140" t="s">
        <v>3543</v>
      </c>
      <c r="K140" t="s">
        <v>1584</v>
      </c>
      <c r="L140" t="s">
        <v>2165</v>
      </c>
    </row>
    <row r="141" spans="1:12">
      <c r="A141" t="str">
        <f>INDEX(B141:L141,1,VLOOKUP(fenixSetup!M$2,DataSettings!HD$14:HE$24,2,FALSE))</f>
        <v>Heart Rate</v>
      </c>
      <c r="B141" s="147" t="s">
        <v>87</v>
      </c>
      <c r="C141" t="s">
        <v>2042</v>
      </c>
      <c r="D141" t="s">
        <v>2588</v>
      </c>
      <c r="E141" s="129" t="s">
        <v>2853</v>
      </c>
      <c r="F141" s="129" t="s">
        <v>1944</v>
      </c>
      <c r="G141" t="s">
        <v>1142</v>
      </c>
      <c r="H141" t="s">
        <v>3336</v>
      </c>
      <c r="I141" t="s">
        <v>2042</v>
      </c>
      <c r="J141" t="s">
        <v>3544</v>
      </c>
      <c r="K141" t="s">
        <v>4272</v>
      </c>
      <c r="L141" t="s">
        <v>2042</v>
      </c>
    </row>
    <row r="142" spans="1:12">
      <c r="A142" t="str">
        <f>INDEX(B142:L142,1,VLOOKUP(fenixSetup!M$2,DataSettings!HD$14:HE$24,2,FALSE))</f>
        <v>Hectopascals</v>
      </c>
      <c r="B142" s="147" t="s">
        <v>429</v>
      </c>
      <c r="C142" t="s">
        <v>2166</v>
      </c>
      <c r="D142" t="s">
        <v>2702</v>
      </c>
      <c r="E142" s="129" t="s">
        <v>2979</v>
      </c>
      <c r="F142" s="129" t="s">
        <v>1585</v>
      </c>
      <c r="G142" t="s">
        <v>1273</v>
      </c>
      <c r="H142" t="s">
        <v>3274</v>
      </c>
      <c r="I142" t="s">
        <v>3781</v>
      </c>
      <c r="J142" t="s">
        <v>3545</v>
      </c>
      <c r="K142" t="s">
        <v>1585</v>
      </c>
      <c r="L142" t="s">
        <v>2166</v>
      </c>
    </row>
    <row r="143" spans="1:12">
      <c r="A143" t="str">
        <f>INDEX(B143:L143,1,VLOOKUP(fenixSetup!M$2,DataSettings!HD$14:HE$24,2,FALSE))</f>
        <v>Height</v>
      </c>
      <c r="B143" s="147" t="s">
        <v>3905</v>
      </c>
      <c r="C143" t="s">
        <v>2441</v>
      </c>
      <c r="D143" t="s">
        <v>2691</v>
      </c>
      <c r="E143" s="129" t="s">
        <v>3132</v>
      </c>
      <c r="F143" s="129" t="s">
        <v>2018</v>
      </c>
      <c r="G143" t="s">
        <v>1261</v>
      </c>
      <c r="H143" t="s">
        <v>3409</v>
      </c>
      <c r="I143" t="s">
        <v>3772</v>
      </c>
      <c r="J143" t="s">
        <v>1573</v>
      </c>
      <c r="K143" t="s">
        <v>1573</v>
      </c>
      <c r="L143" t="s">
        <v>2154</v>
      </c>
    </row>
    <row r="144" spans="1:12">
      <c r="A144" t="str">
        <f>INDEX(B144:L144,1,VLOOKUP(fenixSetup!M$2,DataSettings!HD$14:HE$24,2,FALSE))</f>
        <v>Hide</v>
      </c>
      <c r="B144" s="147" t="s">
        <v>358</v>
      </c>
      <c r="C144" t="s">
        <v>2448</v>
      </c>
      <c r="D144" t="s">
        <v>1274</v>
      </c>
      <c r="E144" s="129" t="s">
        <v>2980</v>
      </c>
      <c r="F144" s="129" t="s">
        <v>1878</v>
      </c>
      <c r="G144" t="s">
        <v>1274</v>
      </c>
      <c r="H144" t="s">
        <v>3275</v>
      </c>
      <c r="I144" t="s">
        <v>2448</v>
      </c>
      <c r="J144" t="s">
        <v>1586</v>
      </c>
      <c r="K144" t="s">
        <v>1586</v>
      </c>
      <c r="L144" t="s">
        <v>2167</v>
      </c>
    </row>
    <row r="145" spans="1:12">
      <c r="A145" t="str">
        <f>INDEX(B145:L145,1,VLOOKUP(fenixSetup!M$2,DataSettings!HD$14:HE$24,2,FALSE))</f>
        <v>Hold Down</v>
      </c>
      <c r="B145" s="147" t="s">
        <v>98</v>
      </c>
      <c r="C145" t="s">
        <v>2449</v>
      </c>
      <c r="D145" t="s">
        <v>2703</v>
      </c>
      <c r="E145" s="129" t="s">
        <v>2982</v>
      </c>
      <c r="F145" s="129" t="s">
        <v>1879</v>
      </c>
      <c r="G145" t="s">
        <v>1275</v>
      </c>
      <c r="H145" t="s">
        <v>3276</v>
      </c>
      <c r="I145" t="s">
        <v>3782</v>
      </c>
      <c r="J145" t="s">
        <v>3546</v>
      </c>
      <c r="K145" t="s">
        <v>1587</v>
      </c>
      <c r="L145" t="s">
        <v>2168</v>
      </c>
    </row>
    <row r="146" spans="1:12">
      <c r="A146" t="str">
        <f>INDEX(B146:L146,1,VLOOKUP(fenixSetup!M$2,DataSettings!HD$14:HE$24,2,FALSE))</f>
        <v>Hot Keys</v>
      </c>
      <c r="B146" s="147" t="s">
        <v>941</v>
      </c>
      <c r="C146" t="s">
        <v>2450</v>
      </c>
      <c r="D146" t="s">
        <v>2704</v>
      </c>
      <c r="E146" s="129" t="s">
        <v>2981</v>
      </c>
      <c r="F146" s="129" t="s">
        <v>1880</v>
      </c>
      <c r="G146" t="s">
        <v>1276</v>
      </c>
      <c r="H146" t="s">
        <v>3277</v>
      </c>
      <c r="I146" t="s">
        <v>3783</v>
      </c>
      <c r="J146" t="s">
        <v>3547</v>
      </c>
      <c r="K146" t="s">
        <v>1588</v>
      </c>
      <c r="L146" t="s">
        <v>2169</v>
      </c>
    </row>
    <row r="147" spans="1:12">
      <c r="A147" t="str">
        <f>INDEX(B147:L147,1,VLOOKUP(fenixSetup!M$2,DataSettings!HD$14:HE$24,2,FALSE))</f>
        <v>Hold Up</v>
      </c>
      <c r="B147" s="147" t="s">
        <v>97</v>
      </c>
      <c r="C147" t="s">
        <v>2451</v>
      </c>
      <c r="D147" t="s">
        <v>2705</v>
      </c>
      <c r="E147" s="129" t="s">
        <v>2983</v>
      </c>
      <c r="F147" s="129" t="s">
        <v>1881</v>
      </c>
      <c r="G147" t="s">
        <v>1277</v>
      </c>
      <c r="H147" t="s">
        <v>3278</v>
      </c>
      <c r="I147" t="s">
        <v>3784</v>
      </c>
      <c r="J147" t="s">
        <v>3548</v>
      </c>
      <c r="K147" t="s">
        <v>1589</v>
      </c>
      <c r="L147" t="s">
        <v>2170</v>
      </c>
    </row>
    <row r="148" spans="1:12">
      <c r="B148" s="147" t="s">
        <v>3896</v>
      </c>
      <c r="C148" t="s">
        <v>312</v>
      </c>
      <c r="D148" t="s">
        <v>2706</v>
      </c>
      <c r="E148" s="129" t="s">
        <v>2984</v>
      </c>
      <c r="F148" s="129" t="s">
        <v>1784</v>
      </c>
      <c r="G148" t="s">
        <v>1278</v>
      </c>
      <c r="H148" t="s">
        <v>3229</v>
      </c>
      <c r="I148" t="s">
        <v>312</v>
      </c>
      <c r="J148" t="s">
        <v>1534</v>
      </c>
      <c r="K148" t="s">
        <v>1534</v>
      </c>
      <c r="L148" t="s">
        <v>2171</v>
      </c>
    </row>
    <row r="149" spans="1:12">
      <c r="B149" s="147" t="s">
        <v>3897</v>
      </c>
      <c r="C149" t="s">
        <v>313</v>
      </c>
      <c r="D149" t="s">
        <v>2706</v>
      </c>
      <c r="E149" s="129" t="s">
        <v>2985</v>
      </c>
      <c r="F149" s="129" t="s">
        <v>1882</v>
      </c>
      <c r="G149" t="s">
        <v>1279</v>
      </c>
      <c r="H149" t="s">
        <v>3279</v>
      </c>
      <c r="I149" t="s">
        <v>313</v>
      </c>
      <c r="J149" t="s">
        <v>1590</v>
      </c>
      <c r="K149" t="s">
        <v>1590</v>
      </c>
      <c r="L149" t="s">
        <v>2172</v>
      </c>
    </row>
    <row r="150" spans="1:12">
      <c r="A150" t="str">
        <f>INDEX(B150:L150,1,VLOOKUP(fenixSetup!M$2,DataSettings!HD$14:HE$24,2,FALSE))</f>
        <v>HEART RATE</v>
      </c>
      <c r="B150" s="147" t="s">
        <v>273</v>
      </c>
      <c r="C150" t="s">
        <v>2079</v>
      </c>
      <c r="D150" t="s">
        <v>2626</v>
      </c>
      <c r="E150" s="129" t="s">
        <v>2890</v>
      </c>
      <c r="F150" s="129" t="s">
        <v>1798</v>
      </c>
      <c r="G150" t="s">
        <v>1183</v>
      </c>
      <c r="H150" t="s">
        <v>3193</v>
      </c>
      <c r="I150" t="s">
        <v>2079</v>
      </c>
      <c r="J150" t="s">
        <v>3468</v>
      </c>
      <c r="K150" t="s">
        <v>1494</v>
      </c>
      <c r="L150" t="s">
        <v>2079</v>
      </c>
    </row>
    <row r="151" spans="1:12">
      <c r="B151" s="147" t="s">
        <v>3940</v>
      </c>
      <c r="C151" t="s">
        <v>2079</v>
      </c>
      <c r="D151" t="s">
        <v>2663</v>
      </c>
      <c r="E151" s="129" t="s">
        <v>2890</v>
      </c>
      <c r="F151" s="129" t="s">
        <v>1535</v>
      </c>
      <c r="G151" t="s">
        <v>1225</v>
      </c>
      <c r="H151" t="s">
        <v>1535</v>
      </c>
      <c r="I151" t="s">
        <v>2079</v>
      </c>
      <c r="J151" t="s">
        <v>3505</v>
      </c>
      <c r="K151" t="s">
        <v>1535</v>
      </c>
      <c r="L151" t="s">
        <v>2079</v>
      </c>
    </row>
    <row r="152" spans="1:12">
      <c r="A152" t="str">
        <f>INDEX(B152:L152,1,VLOOKUP(fenixSetup!M$2,DataSettings!HD$14:HE$24,2,FALSE))</f>
        <v>HR % Max</v>
      </c>
      <c r="B152" s="147" t="s">
        <v>4185</v>
      </c>
      <c r="C152" t="s">
        <v>4186</v>
      </c>
      <c r="D152" t="s">
        <v>4187</v>
      </c>
      <c r="E152" s="129" t="s">
        <v>4188</v>
      </c>
      <c r="F152" s="129" t="s">
        <v>4189</v>
      </c>
      <c r="G152" t="s">
        <v>4190</v>
      </c>
      <c r="H152" t="s">
        <v>4191</v>
      </c>
      <c r="I152" t="s">
        <v>4186</v>
      </c>
      <c r="J152" t="s">
        <v>4192</v>
      </c>
      <c r="K152" t="s">
        <v>4193</v>
      </c>
      <c r="L152" t="s">
        <v>4194</v>
      </c>
    </row>
    <row r="153" spans="1:12">
      <c r="B153" s="147" t="s">
        <v>3941</v>
      </c>
      <c r="C153" t="s">
        <v>2516</v>
      </c>
      <c r="D153" t="s">
        <v>2782</v>
      </c>
      <c r="E153" s="129" t="s">
        <v>1370</v>
      </c>
      <c r="F153" s="129" t="s">
        <v>1370</v>
      </c>
      <c r="G153" t="s">
        <v>1370</v>
      </c>
      <c r="H153" t="s">
        <v>1370</v>
      </c>
      <c r="I153" t="s">
        <v>3838</v>
      </c>
      <c r="J153" t="s">
        <v>3614</v>
      </c>
      <c r="K153" t="s">
        <v>1681</v>
      </c>
      <c r="L153" t="s">
        <v>2258</v>
      </c>
    </row>
    <row r="154" spans="1:12">
      <c r="B154" s="147" t="s">
        <v>3942</v>
      </c>
      <c r="C154" t="s">
        <v>2042</v>
      </c>
      <c r="D154" t="s">
        <v>2588</v>
      </c>
      <c r="E154" s="129" t="s">
        <v>2853</v>
      </c>
      <c r="F154" s="129" t="s">
        <v>1762</v>
      </c>
      <c r="G154" t="s">
        <v>1142</v>
      </c>
      <c r="H154" t="s">
        <v>3155</v>
      </c>
      <c r="I154" t="s">
        <v>2042</v>
      </c>
      <c r="J154" t="s">
        <v>3430</v>
      </c>
      <c r="K154" t="s">
        <v>1453</v>
      </c>
      <c r="L154" t="s">
        <v>2042</v>
      </c>
    </row>
    <row r="155" spans="1:12">
      <c r="A155" t="str">
        <f>INDEX(B155:L155,1,VLOOKUP(fenixSetup!M$2,DataSettings!HD$14:HE$24,2,FALSE))</f>
        <v>HR ZONE</v>
      </c>
      <c r="B155" s="147" t="s">
        <v>274</v>
      </c>
      <c r="C155" t="s">
        <v>2382</v>
      </c>
      <c r="D155" t="s">
        <v>2638</v>
      </c>
      <c r="E155" s="129" t="s">
        <v>2904</v>
      </c>
      <c r="F155" s="129" t="s">
        <v>1809</v>
      </c>
      <c r="G155" t="s">
        <v>1197</v>
      </c>
      <c r="H155" t="s">
        <v>1508</v>
      </c>
      <c r="I155" t="s">
        <v>3726</v>
      </c>
      <c r="J155" t="s">
        <v>3480</v>
      </c>
      <c r="K155" t="s">
        <v>1508</v>
      </c>
      <c r="L155" t="s">
        <v>2093</v>
      </c>
    </row>
    <row r="156" spans="1:12">
      <c r="A156" t="str">
        <f>INDEX(B156:L156,1,VLOOKUP(fenixSetup!M$2,DataSettings!HD$14:HE$24,2,FALSE))</f>
        <v>Heart Rate Zone Change</v>
      </c>
      <c r="B156" s="147" t="s">
        <v>939</v>
      </c>
      <c r="C156" t="s">
        <v>2452</v>
      </c>
      <c r="D156" t="s">
        <v>2707</v>
      </c>
      <c r="E156" s="129" t="s">
        <v>2986</v>
      </c>
      <c r="F156" s="129" t="s">
        <v>1883</v>
      </c>
      <c r="G156" t="s">
        <v>1280</v>
      </c>
      <c r="H156" t="s">
        <v>3280</v>
      </c>
      <c r="I156" t="s">
        <v>3785</v>
      </c>
      <c r="J156" t="s">
        <v>3549</v>
      </c>
      <c r="K156" t="s">
        <v>1591</v>
      </c>
      <c r="L156" t="s">
        <v>2173</v>
      </c>
    </row>
    <row r="157" spans="1:12">
      <c r="B157" s="147" t="s">
        <v>3943</v>
      </c>
      <c r="C157" t="s">
        <v>2174</v>
      </c>
      <c r="D157" t="s">
        <v>2708</v>
      </c>
      <c r="E157" s="129" t="s">
        <v>2987</v>
      </c>
      <c r="F157" s="129" t="s">
        <v>1884</v>
      </c>
      <c r="G157" t="s">
        <v>1281</v>
      </c>
      <c r="H157" t="s">
        <v>3281</v>
      </c>
      <c r="I157" t="s">
        <v>3786</v>
      </c>
      <c r="J157" t="s">
        <v>3550</v>
      </c>
      <c r="K157" t="s">
        <v>1592</v>
      </c>
      <c r="L157" t="s">
        <v>2174</v>
      </c>
    </row>
    <row r="158" spans="1:12">
      <c r="B158" s="147" t="s">
        <v>3944</v>
      </c>
      <c r="C158" t="s">
        <v>2516</v>
      </c>
      <c r="D158" t="s">
        <v>2782</v>
      </c>
      <c r="E158" s="129" t="s">
        <v>3076</v>
      </c>
      <c r="F158" s="129" t="s">
        <v>1370</v>
      </c>
      <c r="G158" t="s">
        <v>1370</v>
      </c>
      <c r="H158" t="s">
        <v>1370</v>
      </c>
      <c r="I158" t="s">
        <v>3839</v>
      </c>
      <c r="J158" t="s">
        <v>3615</v>
      </c>
      <c r="K158" t="s">
        <v>1682</v>
      </c>
      <c r="L158" t="s">
        <v>2259</v>
      </c>
    </row>
    <row r="159" spans="1:12">
      <c r="A159" t="str">
        <f>INDEX(B159:L159,1,VLOOKUP(fenixSetup!M$2,DataSettings!HD$14:HE$24,2,FALSE))</f>
        <v>inches</v>
      </c>
      <c r="B159" s="147" t="s">
        <v>633</v>
      </c>
      <c r="C159" t="s">
        <v>3970</v>
      </c>
      <c r="D159" t="s">
        <v>3971</v>
      </c>
      <c r="E159" s="129" t="s">
        <v>3972</v>
      </c>
      <c r="F159" s="129" t="s">
        <v>3973</v>
      </c>
      <c r="G159" t="s">
        <v>3974</v>
      </c>
      <c r="H159" t="s">
        <v>3975</v>
      </c>
      <c r="I159" t="s">
        <v>3970</v>
      </c>
      <c r="J159" t="s">
        <v>3976</v>
      </c>
      <c r="K159" t="s">
        <v>3977</v>
      </c>
      <c r="L159" t="s">
        <v>3978</v>
      </c>
    </row>
    <row r="160" spans="1:12">
      <c r="A160" t="str">
        <f>INDEX(B160:L160,1,VLOOKUP(fenixSetup!M$2,DataSettings!HD$14:HE$24,2,FALSE))</f>
        <v>Inches (Hg)</v>
      </c>
      <c r="B160" s="147" t="s">
        <v>426</v>
      </c>
      <c r="C160" t="s">
        <v>2453</v>
      </c>
      <c r="D160" t="s">
        <v>2709</v>
      </c>
      <c r="E160" s="129" t="s">
        <v>2988</v>
      </c>
      <c r="F160" s="129" t="s">
        <v>1885</v>
      </c>
      <c r="G160" t="s">
        <v>1282</v>
      </c>
      <c r="H160" t="s">
        <v>3282</v>
      </c>
      <c r="I160" t="s">
        <v>3787</v>
      </c>
      <c r="J160" t="s">
        <v>3551</v>
      </c>
      <c r="K160" t="s">
        <v>1593</v>
      </c>
      <c r="L160" t="s">
        <v>2175</v>
      </c>
    </row>
    <row r="161" spans="1:12">
      <c r="A161" t="str">
        <f>INDEX(B161:L161,1,VLOOKUP(fenixSetup!M$2,DataSettings!HD$14:HE$24,2,FALSE))</f>
        <v>Icons</v>
      </c>
      <c r="B161" s="147" t="s">
        <v>4062</v>
      </c>
      <c r="C161" t="s">
        <v>4063</v>
      </c>
      <c r="D161" t="s">
        <v>4064</v>
      </c>
      <c r="E161" s="129" t="s">
        <v>4062</v>
      </c>
      <c r="F161" s="129" t="s">
        <v>4065</v>
      </c>
      <c r="G161" t="s">
        <v>4062</v>
      </c>
      <c r="H161" t="s">
        <v>4066</v>
      </c>
      <c r="I161" t="s">
        <v>4063</v>
      </c>
      <c r="J161" t="s">
        <v>4067</v>
      </c>
      <c r="K161" t="s">
        <v>4068</v>
      </c>
      <c r="L161" t="s">
        <v>4063</v>
      </c>
    </row>
    <row r="162" spans="1:12">
      <c r="A162" t="str">
        <f>INDEX(B162:L162,1,VLOOKUP(fenixSetup!M$2,DataSettings!HD$14:HE$24,2,FALSE))</f>
        <v>Interval</v>
      </c>
      <c r="B162" s="147" t="s">
        <v>2454</v>
      </c>
      <c r="C162" t="s">
        <v>2454</v>
      </c>
      <c r="D162" t="s">
        <v>2454</v>
      </c>
      <c r="E162" s="129" t="s">
        <v>2989</v>
      </c>
      <c r="F162" s="129" t="s">
        <v>1886</v>
      </c>
      <c r="G162" t="s">
        <v>1283</v>
      </c>
      <c r="H162" t="s">
        <v>3283</v>
      </c>
      <c r="I162" t="s">
        <v>1283</v>
      </c>
      <c r="J162" t="s">
        <v>1594</v>
      </c>
      <c r="K162" t="s">
        <v>1594</v>
      </c>
      <c r="L162" t="s">
        <v>1283</v>
      </c>
    </row>
    <row r="163" spans="1:12">
      <c r="A163" t="str">
        <f>INDEX(B163:L163,1,VLOOKUP(fenixSetup!M$2,DataSettings!HD$14:HE$24,2,FALSE))</f>
        <v>Key Tones</v>
      </c>
      <c r="B163" s="147" t="s">
        <v>63</v>
      </c>
      <c r="C163" t="s">
        <v>2455</v>
      </c>
      <c r="D163" t="s">
        <v>2710</v>
      </c>
      <c r="E163" s="129" t="s">
        <v>2990</v>
      </c>
      <c r="F163" s="129" t="s">
        <v>1887</v>
      </c>
      <c r="G163" t="s">
        <v>1284</v>
      </c>
      <c r="H163" t="s">
        <v>3284</v>
      </c>
      <c r="I163" t="s">
        <v>2455</v>
      </c>
      <c r="J163" t="s">
        <v>3552</v>
      </c>
      <c r="K163" t="s">
        <v>1595</v>
      </c>
      <c r="L163" t="s">
        <v>2176</v>
      </c>
    </row>
    <row r="164" spans="1:12">
      <c r="A164" t="str">
        <f>INDEX(B164:L164,1,VLOOKUP(fenixSetup!M$2,DataSettings!HD$14:HE$24,2,FALSE))</f>
        <v>kilometers</v>
      </c>
      <c r="B164" s="147" t="s">
        <v>927</v>
      </c>
      <c r="C164" t="s">
        <v>1434</v>
      </c>
      <c r="D164" t="s">
        <v>2836</v>
      </c>
      <c r="E164" s="129" t="s">
        <v>3140</v>
      </c>
      <c r="F164" s="129" t="s">
        <v>2026</v>
      </c>
      <c r="G164" t="s">
        <v>1434</v>
      </c>
      <c r="H164" t="s">
        <v>3417</v>
      </c>
      <c r="I164" t="s">
        <v>1434</v>
      </c>
      <c r="J164" t="s">
        <v>3671</v>
      </c>
      <c r="K164" t="s">
        <v>1746</v>
      </c>
      <c r="L164" t="s">
        <v>1434</v>
      </c>
    </row>
    <row r="165" spans="1:12">
      <c r="B165" s="147" t="s">
        <v>1223</v>
      </c>
      <c r="C165" t="s">
        <v>1223</v>
      </c>
      <c r="D165" t="s">
        <v>1223</v>
      </c>
      <c r="E165" s="129" t="s">
        <v>1223</v>
      </c>
      <c r="F165" s="129" t="s">
        <v>1223</v>
      </c>
      <c r="G165" t="s">
        <v>1285</v>
      </c>
      <c r="H165" t="s">
        <v>1223</v>
      </c>
      <c r="I165" t="s">
        <v>1223</v>
      </c>
      <c r="J165" t="s">
        <v>1223</v>
      </c>
      <c r="K165" t="s">
        <v>1223</v>
      </c>
      <c r="L165" t="s">
        <v>1223</v>
      </c>
    </row>
    <row r="166" spans="1:12">
      <c r="A166" t="str">
        <f>INDEX(B166:L166,1,VLOOKUP(fenixSetup!M$2,DataSettings!HD$14:HE$24,2,FALSE))</f>
        <v>Lamb. Conic 1 Par.</v>
      </c>
      <c r="B166" s="147" t="s">
        <v>435</v>
      </c>
      <c r="C166" t="s">
        <v>2557</v>
      </c>
      <c r="D166" t="s">
        <v>2816</v>
      </c>
      <c r="E166" s="129" t="s">
        <v>3120</v>
      </c>
      <c r="F166" s="129" t="s">
        <v>2006</v>
      </c>
      <c r="G166" t="s">
        <v>1414</v>
      </c>
      <c r="H166" t="s">
        <v>3396</v>
      </c>
      <c r="I166" t="s">
        <v>3873</v>
      </c>
      <c r="J166" t="s">
        <v>3655</v>
      </c>
      <c r="K166" t="s">
        <v>1726</v>
      </c>
      <c r="L166" t="s">
        <v>2303</v>
      </c>
    </row>
    <row r="167" spans="1:12">
      <c r="A167" t="str">
        <f>INDEX(B167:L167,1,VLOOKUP(fenixSetup!M$2,DataSettings!HD$14:HE$24,2,FALSE))</f>
        <v>Lamb. Conic 2 Par.</v>
      </c>
      <c r="B167" s="147" t="s">
        <v>436</v>
      </c>
      <c r="C167" t="s">
        <v>2558</v>
      </c>
      <c r="D167" t="s">
        <v>2817</v>
      </c>
      <c r="E167" s="129" t="s">
        <v>3120</v>
      </c>
      <c r="F167" s="129" t="s">
        <v>2007</v>
      </c>
      <c r="G167" t="s">
        <v>1415</v>
      </c>
      <c r="H167" t="s">
        <v>3397</v>
      </c>
      <c r="I167" t="s">
        <v>3874</v>
      </c>
      <c r="J167" t="s">
        <v>3656</v>
      </c>
      <c r="K167" t="s">
        <v>1727</v>
      </c>
      <c r="L167" t="s">
        <v>2304</v>
      </c>
    </row>
    <row r="168" spans="1:12">
      <c r="A168" t="str">
        <f>INDEX(B168:L168,1,VLOOKUP(fenixSetup!M$2,DataSettings!HD$14:HE$24,2,FALSE))</f>
        <v>Language</v>
      </c>
      <c r="B168" s="147" t="s">
        <v>3898</v>
      </c>
      <c r="C168" t="s">
        <v>2456</v>
      </c>
      <c r="D168" t="s">
        <v>2711</v>
      </c>
      <c r="E168" s="129" t="s">
        <v>2991</v>
      </c>
      <c r="F168" s="129" t="s">
        <v>1888</v>
      </c>
      <c r="G168" t="s">
        <v>1286</v>
      </c>
      <c r="H168" t="s">
        <v>3285</v>
      </c>
      <c r="I168" t="s">
        <v>2177</v>
      </c>
      <c r="J168" t="s">
        <v>1596</v>
      </c>
      <c r="K168" t="s">
        <v>1596</v>
      </c>
      <c r="L168" t="s">
        <v>2177</v>
      </c>
    </row>
    <row r="169" spans="1:12">
      <c r="A169" t="str">
        <f>INDEX(B169:L169,1,VLOOKUP(fenixSetup!M$2,DataSettings!HD$14:HE$24,2,FALSE))</f>
        <v>Lap</v>
      </c>
      <c r="B169" s="147" t="s">
        <v>104</v>
      </c>
      <c r="C169" t="s">
        <v>2528</v>
      </c>
      <c r="D169" t="s">
        <v>2792</v>
      </c>
      <c r="E169" s="129" t="s">
        <v>3089</v>
      </c>
      <c r="F169" s="129" t="s">
        <v>1984</v>
      </c>
      <c r="G169" t="s">
        <v>1384</v>
      </c>
      <c r="H169" t="s">
        <v>104</v>
      </c>
      <c r="I169" t="s">
        <v>1384</v>
      </c>
      <c r="J169" t="s">
        <v>3627</v>
      </c>
      <c r="K169" t="s">
        <v>1698</v>
      </c>
      <c r="L169" t="s">
        <v>2274</v>
      </c>
    </row>
    <row r="170" spans="1:12">
      <c r="A170" t="str">
        <f>INDEX(B170:L170,1,VLOOKUP(fenixSetup!M$2,DataSettings!HD$14:HE$24,2,FALSE))</f>
        <v>LAP ASCNT</v>
      </c>
      <c r="B170" s="147" t="s">
        <v>275</v>
      </c>
      <c r="C170" t="s">
        <v>2384</v>
      </c>
      <c r="D170" t="s">
        <v>2640</v>
      </c>
      <c r="E170" s="129" t="s">
        <v>2906</v>
      </c>
      <c r="F170" s="129" t="s">
        <v>1811</v>
      </c>
      <c r="G170" t="s">
        <v>1199</v>
      </c>
      <c r="H170" t="s">
        <v>3206</v>
      </c>
      <c r="I170" t="s">
        <v>3728</v>
      </c>
      <c r="J170" t="s">
        <v>3482</v>
      </c>
      <c r="K170" t="s">
        <v>1510</v>
      </c>
      <c r="L170" t="s">
        <v>2095</v>
      </c>
    </row>
    <row r="171" spans="1:12">
      <c r="A171" t="str">
        <f>INDEX(B171:L171,1,VLOOKUP(fenixSetup!M$2,DataSettings!HD$14:HE$24,2,FALSE))</f>
        <v>LAP CAD</v>
      </c>
      <c r="B171" s="147" t="s">
        <v>276</v>
      </c>
      <c r="C171" t="s">
        <v>2387</v>
      </c>
      <c r="D171" t="s">
        <v>2643</v>
      </c>
      <c r="E171" s="129" t="s">
        <v>2909</v>
      </c>
      <c r="F171" s="129" t="s">
        <v>1814</v>
      </c>
      <c r="G171" t="s">
        <v>1202</v>
      </c>
      <c r="H171" t="s">
        <v>3209</v>
      </c>
      <c r="I171" t="s">
        <v>3731</v>
      </c>
      <c r="J171" t="s">
        <v>3485</v>
      </c>
      <c r="K171" t="s">
        <v>1513</v>
      </c>
      <c r="L171" t="s">
        <v>2098</v>
      </c>
    </row>
    <row r="172" spans="1:12">
      <c r="A172" t="str">
        <f>INDEX(B172:L172,1,VLOOKUP(fenixSetup!M$2,DataSettings!HD$14:HE$24,2,FALSE))</f>
        <v>LAP DESCNT</v>
      </c>
      <c r="B172" s="147" t="s">
        <v>277</v>
      </c>
      <c r="C172" t="s">
        <v>2385</v>
      </c>
      <c r="D172" t="s">
        <v>2641</v>
      </c>
      <c r="E172" s="129" t="s">
        <v>2907</v>
      </c>
      <c r="F172" s="129" t="s">
        <v>1812</v>
      </c>
      <c r="G172" t="s">
        <v>1200</v>
      </c>
      <c r="H172" t="s">
        <v>3207</v>
      </c>
      <c r="I172" t="s">
        <v>3729</v>
      </c>
      <c r="J172" t="s">
        <v>3483</v>
      </c>
      <c r="K172" t="s">
        <v>1511</v>
      </c>
      <c r="L172" t="s">
        <v>2096</v>
      </c>
    </row>
    <row r="173" spans="1:12">
      <c r="A173" t="str">
        <f>INDEX(B173:L173,1,VLOOKUP(fenixSetup!M$2,DataSettings!HD$14:HE$24,2,FALSE))</f>
        <v>LAP DIST</v>
      </c>
      <c r="B173" s="147" t="s">
        <v>278</v>
      </c>
      <c r="C173" t="s">
        <v>2386</v>
      </c>
      <c r="D173" t="s">
        <v>2642</v>
      </c>
      <c r="E173" s="129" t="s">
        <v>2908</v>
      </c>
      <c r="F173" s="129" t="s">
        <v>1813</v>
      </c>
      <c r="G173" t="s">
        <v>1201</v>
      </c>
      <c r="H173" t="s">
        <v>3208</v>
      </c>
      <c r="I173" t="s">
        <v>3730</v>
      </c>
      <c r="J173" t="s">
        <v>3484</v>
      </c>
      <c r="K173" t="s">
        <v>1512</v>
      </c>
      <c r="L173" t="s">
        <v>2097</v>
      </c>
    </row>
    <row r="174" spans="1:12">
      <c r="A174" t="str">
        <f>INDEX(B174:L174,1,VLOOKUP(fenixSetup!M$2,DataSettings!HD$14:HE$24,2,FALSE))</f>
        <v>LAP HR</v>
      </c>
      <c r="B174" s="147" t="s">
        <v>279</v>
      </c>
      <c r="C174" t="s">
        <v>2388</v>
      </c>
      <c r="D174" t="s">
        <v>2644</v>
      </c>
      <c r="E174" s="129" t="s">
        <v>2910</v>
      </c>
      <c r="F174" s="129" t="s">
        <v>1815</v>
      </c>
      <c r="G174" t="s">
        <v>1203</v>
      </c>
      <c r="H174" t="s">
        <v>3210</v>
      </c>
      <c r="I174" t="s">
        <v>3732</v>
      </c>
      <c r="J174" t="s">
        <v>3486</v>
      </c>
      <c r="K174" t="s">
        <v>1514</v>
      </c>
      <c r="L174" t="s">
        <v>2099</v>
      </c>
    </row>
    <row r="175" spans="1:12">
      <c r="A175" t="str">
        <f>INDEX(B175:L175,1,VLOOKUP(fenixSetup!M$2,DataSettings!HD$14:HE$24,2,FALSE))</f>
        <v>LAP PACE</v>
      </c>
      <c r="B175" s="147" t="s">
        <v>280</v>
      </c>
      <c r="C175" t="s">
        <v>2389</v>
      </c>
      <c r="D175" t="s">
        <v>2645</v>
      </c>
      <c r="E175" s="129" t="s">
        <v>2911</v>
      </c>
      <c r="F175" s="129" t="s">
        <v>1816</v>
      </c>
      <c r="G175" t="s">
        <v>1204</v>
      </c>
      <c r="H175" t="s">
        <v>3211</v>
      </c>
      <c r="I175" t="s">
        <v>3733</v>
      </c>
      <c r="J175" t="s">
        <v>3487</v>
      </c>
      <c r="K175" t="s">
        <v>1515</v>
      </c>
      <c r="L175" t="s">
        <v>2100</v>
      </c>
    </row>
    <row r="176" spans="1:12">
      <c r="A176" t="str">
        <f>INDEX(B176:L176,1,VLOOKUP(fenixSetup!M$2,DataSettings!HD$14:HE$24,2,FALSE))</f>
        <v>LAP SPEED</v>
      </c>
      <c r="B176" s="147" t="s">
        <v>281</v>
      </c>
      <c r="C176" t="s">
        <v>2390</v>
      </c>
      <c r="D176" t="s">
        <v>2646</v>
      </c>
      <c r="E176" s="129" t="s">
        <v>2912</v>
      </c>
      <c r="F176" s="129" t="s">
        <v>1817</v>
      </c>
      <c r="G176" t="s">
        <v>1205</v>
      </c>
      <c r="H176" t="s">
        <v>3212</v>
      </c>
      <c r="I176" t="s">
        <v>3734</v>
      </c>
      <c r="J176" t="s">
        <v>3488</v>
      </c>
      <c r="K176" t="s">
        <v>1516</v>
      </c>
      <c r="L176" t="s">
        <v>2101</v>
      </c>
    </row>
    <row r="177" spans="1:12">
      <c r="A177" t="str">
        <f>INDEX(B177:L177,1,VLOOKUP(fenixSetup!M$2,DataSettings!HD$14:HE$24,2,FALSE))</f>
        <v>LAP TIME</v>
      </c>
      <c r="B177" s="147" t="s">
        <v>282</v>
      </c>
      <c r="C177" t="s">
        <v>2402</v>
      </c>
      <c r="D177" t="s">
        <v>2657</v>
      </c>
      <c r="E177" s="129" t="s">
        <v>2925</v>
      </c>
      <c r="F177" s="129" t="s">
        <v>1829</v>
      </c>
      <c r="G177" t="s">
        <v>1217</v>
      </c>
      <c r="H177" t="s">
        <v>3224</v>
      </c>
      <c r="I177" t="s">
        <v>3744</v>
      </c>
      <c r="J177" t="s">
        <v>3499</v>
      </c>
      <c r="K177" t="s">
        <v>1529</v>
      </c>
      <c r="L177" t="s">
        <v>2113</v>
      </c>
    </row>
    <row r="178" spans="1:12">
      <c r="A178" t="str">
        <f>INDEX(B178:L178,1,VLOOKUP(fenixSetup!M$2,DataSettings!HD$14:HE$24,2,FALSE))</f>
        <v>LAP TOTAL</v>
      </c>
      <c r="B178" s="147" t="s">
        <v>283</v>
      </c>
      <c r="C178" t="s">
        <v>2403</v>
      </c>
      <c r="D178" t="s">
        <v>2658</v>
      </c>
      <c r="E178" s="129" t="s">
        <v>2926</v>
      </c>
      <c r="F178" s="129" t="s">
        <v>1830</v>
      </c>
      <c r="G178" t="s">
        <v>1205</v>
      </c>
      <c r="H178" t="s">
        <v>3225</v>
      </c>
      <c r="I178" t="s">
        <v>3745</v>
      </c>
      <c r="J178" t="s">
        <v>3500</v>
      </c>
      <c r="K178" t="s">
        <v>1530</v>
      </c>
      <c r="L178" t="s">
        <v>2114</v>
      </c>
    </row>
    <row r="179" spans="1:12">
      <c r="A179" t="str">
        <f>INDEX(B179:L179,1,VLOOKUP(fenixSetup!M$2,DataSettings!HD$14:HE$24,2,FALSE))</f>
        <v>LAPS</v>
      </c>
      <c r="B179" s="147" t="s">
        <v>284</v>
      </c>
      <c r="C179" t="s">
        <v>2383</v>
      </c>
      <c r="D179" t="s">
        <v>2639</v>
      </c>
      <c r="E179" s="129" t="s">
        <v>2905</v>
      </c>
      <c r="F179" s="129" t="s">
        <v>1810</v>
      </c>
      <c r="G179" t="s">
        <v>1198</v>
      </c>
      <c r="H179" t="s">
        <v>3205</v>
      </c>
      <c r="I179" t="s">
        <v>3727</v>
      </c>
      <c r="J179" t="s">
        <v>3481</v>
      </c>
      <c r="K179" t="s">
        <v>1509</v>
      </c>
      <c r="L179" t="s">
        <v>2094</v>
      </c>
    </row>
    <row r="180" spans="1:12">
      <c r="A180" t="str">
        <f>INDEX(B180:L180,1,VLOOKUP(fenixSetup!M$2,DataSettings!HD$14:HE$24,2,FALSE))</f>
        <v>Lat Central Point</v>
      </c>
      <c r="B180" s="147" t="s">
        <v>4279</v>
      </c>
      <c r="C180" t="s">
        <v>2550</v>
      </c>
      <c r="D180" t="s">
        <v>2809</v>
      </c>
      <c r="E180" s="129" t="s">
        <v>3113</v>
      </c>
      <c r="F180" s="129" t="s">
        <v>1999</v>
      </c>
      <c r="G180" t="s">
        <v>1407</v>
      </c>
      <c r="H180" t="s">
        <v>3390</v>
      </c>
      <c r="I180" t="s">
        <v>3866</v>
      </c>
      <c r="J180" t="s">
        <v>3648</v>
      </c>
      <c r="K180" t="s">
        <v>1719</v>
      </c>
      <c r="L180" t="s">
        <v>2296</v>
      </c>
    </row>
    <row r="181" spans="1:12">
      <c r="A181" t="str">
        <f>INDEX(B181:L181,1,VLOOKUP(fenixSetup!M$2,DataSettings!HD$14:HE$24,2,FALSE))</f>
        <v>Lat Parallel 1</v>
      </c>
      <c r="B181" s="147" t="s">
        <v>4277</v>
      </c>
      <c r="C181" t="s">
        <v>2551</v>
      </c>
      <c r="D181" t="s">
        <v>2810</v>
      </c>
      <c r="E181" s="129" t="s">
        <v>3114</v>
      </c>
      <c r="F181" s="129" t="s">
        <v>2000</v>
      </c>
      <c r="G181" t="s">
        <v>1408</v>
      </c>
      <c r="H181" t="s">
        <v>3391</v>
      </c>
      <c r="I181" t="s">
        <v>3867</v>
      </c>
      <c r="J181" t="s">
        <v>3649</v>
      </c>
      <c r="K181" t="s">
        <v>1720</v>
      </c>
      <c r="L181" t="s">
        <v>2297</v>
      </c>
    </row>
    <row r="182" spans="1:12">
      <c r="A182" t="str">
        <f>INDEX(B182:L182,1,VLOOKUP(fenixSetup!M$2,DataSettings!HD$14:HE$24,2,FALSE))</f>
        <v>Lat Parallel 2</v>
      </c>
      <c r="B182" s="147" t="s">
        <v>4278</v>
      </c>
      <c r="C182" t="s">
        <v>2552</v>
      </c>
      <c r="D182" t="s">
        <v>2811</v>
      </c>
      <c r="E182" s="129" t="s">
        <v>3115</v>
      </c>
      <c r="F182" s="129" t="s">
        <v>2001</v>
      </c>
      <c r="G182" t="s">
        <v>1409</v>
      </c>
      <c r="H182" t="s">
        <v>3392</v>
      </c>
      <c r="I182" t="s">
        <v>3868</v>
      </c>
      <c r="J182" t="s">
        <v>3650</v>
      </c>
      <c r="K182" t="s">
        <v>1721</v>
      </c>
      <c r="L182" t="s">
        <v>2298</v>
      </c>
    </row>
    <row r="183" spans="1:12">
      <c r="A183" t="str">
        <f>INDEX(B183:L183,1,VLOOKUP(fenixSetup!M$2,DataSettings!HD$14:HE$24,2,FALSE))</f>
        <v>Lat Point 1</v>
      </c>
      <c r="B183" s="147" t="s">
        <v>4275</v>
      </c>
      <c r="C183" t="s">
        <v>2553</v>
      </c>
      <c r="D183" t="s">
        <v>2812</v>
      </c>
      <c r="E183" s="129" t="s">
        <v>3116</v>
      </c>
      <c r="F183" s="129" t="s">
        <v>2002</v>
      </c>
      <c r="G183" t="s">
        <v>1410</v>
      </c>
      <c r="H183" t="s">
        <v>3393</v>
      </c>
      <c r="I183" t="s">
        <v>3869</v>
      </c>
      <c r="J183" t="s">
        <v>3651</v>
      </c>
      <c r="K183" t="s">
        <v>1722</v>
      </c>
      <c r="L183" t="s">
        <v>2299</v>
      </c>
    </row>
    <row r="184" spans="1:12">
      <c r="A184" t="str">
        <f>INDEX(B184:L184,1,VLOOKUP(fenixSetup!M$2,DataSettings!HD$14:HE$24,2,FALSE))</f>
        <v>Lat Point 2</v>
      </c>
      <c r="B184" s="147" t="s">
        <v>974</v>
      </c>
      <c r="C184" t="s">
        <v>2554</v>
      </c>
      <c r="D184" t="s">
        <v>2813</v>
      </c>
      <c r="E184" s="129" t="s">
        <v>3117</v>
      </c>
      <c r="F184" s="129" t="s">
        <v>2003</v>
      </c>
      <c r="G184" t="s">
        <v>1411</v>
      </c>
      <c r="H184" t="s">
        <v>3394</v>
      </c>
      <c r="I184" t="s">
        <v>3870</v>
      </c>
      <c r="J184" t="s">
        <v>3652</v>
      </c>
      <c r="K184" t="s">
        <v>1723</v>
      </c>
      <c r="L184" t="s">
        <v>2300</v>
      </c>
    </row>
    <row r="185" spans="1:12">
      <c r="A185" t="str">
        <f>INDEX(B185:L185,1,VLOOKUP(fenixSetup!M$2,DataSettings!HD$14:HE$24,2,FALSE))</f>
        <v>Lat Origin</v>
      </c>
      <c r="B185" s="147" t="s">
        <v>4274</v>
      </c>
      <c r="C185" t="s">
        <v>2555</v>
      </c>
      <c r="D185" t="s">
        <v>2814</v>
      </c>
      <c r="E185" s="129" t="s">
        <v>3118</v>
      </c>
      <c r="F185" s="129" t="s">
        <v>2004</v>
      </c>
      <c r="G185" t="s">
        <v>1412</v>
      </c>
      <c r="H185" t="s">
        <v>2004</v>
      </c>
      <c r="I185" t="s">
        <v>3871</v>
      </c>
      <c r="J185" t="s">
        <v>3653</v>
      </c>
      <c r="K185" t="s">
        <v>1724</v>
      </c>
      <c r="L185" t="s">
        <v>2301</v>
      </c>
    </row>
    <row r="186" spans="1:12">
      <c r="A186" t="str">
        <f>INDEX(B186:L186,1,VLOOKUP(fenixSetup!M$2,DataSettings!HD$14:HE$24,2,FALSE))</f>
        <v>Layout</v>
      </c>
      <c r="B186" s="147" t="s">
        <v>3899</v>
      </c>
      <c r="C186" t="s">
        <v>2457</v>
      </c>
      <c r="D186" t="s">
        <v>2712</v>
      </c>
      <c r="E186" s="129" t="s">
        <v>2992</v>
      </c>
      <c r="F186" s="129" t="s">
        <v>1889</v>
      </c>
      <c r="G186" t="s">
        <v>1287</v>
      </c>
      <c r="H186" t="s">
        <v>3286</v>
      </c>
      <c r="I186" t="s">
        <v>3788</v>
      </c>
      <c r="J186" t="s">
        <v>3553</v>
      </c>
      <c r="K186" t="s">
        <v>1597</v>
      </c>
      <c r="L186" t="s">
        <v>2178</v>
      </c>
    </row>
    <row r="187" spans="1:12">
      <c r="A187" t="str">
        <f>INDEX(B187:L187,1,VLOOKUP(fenixSetup!M$2,DataSettings!HD$14:HE$24,2,FALSE))</f>
        <v>Least Often</v>
      </c>
      <c r="B187" s="147" t="s">
        <v>1128</v>
      </c>
      <c r="C187" t="s">
        <v>2574</v>
      </c>
      <c r="D187" t="s">
        <v>2835</v>
      </c>
      <c r="E187" s="129" t="s">
        <v>3139</v>
      </c>
      <c r="F187" s="129" t="s">
        <v>2025</v>
      </c>
      <c r="G187" t="s">
        <v>1433</v>
      </c>
      <c r="H187" t="s">
        <v>3416</v>
      </c>
      <c r="I187" t="s">
        <v>3887</v>
      </c>
      <c r="J187" t="s">
        <v>3670</v>
      </c>
      <c r="K187" t="s">
        <v>1745</v>
      </c>
      <c r="L187" t="s">
        <v>2323</v>
      </c>
    </row>
    <row r="188" spans="1:12">
      <c r="A188" t="str">
        <f>INDEX(B188:L188,1,VLOOKUP(fenixSetup!M$2,DataSettings!HD$14:HE$24,2,FALSE))</f>
        <v>Less Often</v>
      </c>
      <c r="B188" s="147" t="s">
        <v>1127</v>
      </c>
      <c r="C188" t="s">
        <v>2573</v>
      </c>
      <c r="D188" t="s">
        <v>2834</v>
      </c>
      <c r="E188" s="129" t="s">
        <v>3138</v>
      </c>
      <c r="F188" s="129" t="s">
        <v>2024</v>
      </c>
      <c r="G188" t="s">
        <v>1432</v>
      </c>
      <c r="H188" t="s">
        <v>3415</v>
      </c>
      <c r="I188" t="s">
        <v>3886</v>
      </c>
      <c r="J188" t="s">
        <v>3670</v>
      </c>
      <c r="K188" t="s">
        <v>1744</v>
      </c>
      <c r="L188" t="s">
        <v>2322</v>
      </c>
    </row>
    <row r="189" spans="1:12">
      <c r="A189" t="str">
        <f>INDEX(B189:L189,1,VLOOKUP(fenixSetup!M$2,DataSettings!HD$14:HE$24,2,FALSE))</f>
        <v>Letters/Deg.</v>
      </c>
      <c r="B189" s="147" t="s">
        <v>226</v>
      </c>
      <c r="C189" t="s">
        <v>2532</v>
      </c>
      <c r="D189" t="s">
        <v>2796</v>
      </c>
      <c r="E189" s="129" t="s">
        <v>3095</v>
      </c>
      <c r="F189" s="129" t="s">
        <v>1986</v>
      </c>
      <c r="G189" t="s">
        <v>1389</v>
      </c>
      <c r="H189" t="s">
        <v>3373</v>
      </c>
      <c r="I189" t="s">
        <v>3852</v>
      </c>
      <c r="J189" t="s">
        <v>3630</v>
      </c>
      <c r="K189" t="s">
        <v>1701</v>
      </c>
      <c r="L189" t="s">
        <v>2277</v>
      </c>
    </row>
    <row r="190" spans="1:12">
      <c r="A190" t="str">
        <f>INDEX(B190:L190,1,VLOOKUP(fenixSetup!M$2,DataSettings!HD$14:HE$24,2,FALSE))</f>
        <v>Letters/Mils.</v>
      </c>
      <c r="B190" s="147" t="s">
        <v>3979</v>
      </c>
      <c r="C190" t="s">
        <v>2533</v>
      </c>
      <c r="D190" t="s">
        <v>2797</v>
      </c>
      <c r="E190" s="129" t="s">
        <v>3096</v>
      </c>
      <c r="F190" s="129" t="s">
        <v>1987</v>
      </c>
      <c r="G190" t="s">
        <v>1390</v>
      </c>
      <c r="H190" t="s">
        <v>3374</v>
      </c>
      <c r="I190" t="s">
        <v>3853</v>
      </c>
      <c r="J190" t="s">
        <v>3631</v>
      </c>
      <c r="K190" t="s">
        <v>1702</v>
      </c>
      <c r="L190" t="s">
        <v>2278</v>
      </c>
    </row>
    <row r="191" spans="1:12">
      <c r="B191" s="147" t="s">
        <v>3900</v>
      </c>
      <c r="C191" t="s">
        <v>1890</v>
      </c>
      <c r="D191" t="s">
        <v>1890</v>
      </c>
      <c r="E191" s="129" t="s">
        <v>2993</v>
      </c>
      <c r="F191" s="129" t="s">
        <v>1890</v>
      </c>
      <c r="G191" t="s">
        <v>1288</v>
      </c>
      <c r="H191" t="s">
        <v>3287</v>
      </c>
      <c r="I191" t="s">
        <v>2179</v>
      </c>
      <c r="J191" t="s">
        <v>3554</v>
      </c>
      <c r="K191" t="s">
        <v>1598</v>
      </c>
      <c r="L191" t="s">
        <v>2179</v>
      </c>
    </row>
    <row r="192" spans="1:12">
      <c r="A192" t="str">
        <f>INDEX(B192:L192,1,VLOOKUP(fenixSetup!M$2,DataSettings!HD$14:HE$24,2,FALSE))</f>
        <v>Lifetime Athlete</v>
      </c>
      <c r="B192" s="147" t="s">
        <v>79</v>
      </c>
      <c r="C192" t="s">
        <v>2458</v>
      </c>
      <c r="D192" t="s">
        <v>2713</v>
      </c>
      <c r="E192" s="129" t="s">
        <v>2994</v>
      </c>
      <c r="F192" s="129" t="s">
        <v>1891</v>
      </c>
      <c r="G192" t="s">
        <v>1289</v>
      </c>
      <c r="H192" t="s">
        <v>3288</v>
      </c>
      <c r="I192" t="s">
        <v>3789</v>
      </c>
      <c r="J192" t="s">
        <v>3555</v>
      </c>
      <c r="K192" t="s">
        <v>1599</v>
      </c>
      <c r="L192" t="s">
        <v>2180</v>
      </c>
    </row>
    <row r="193" spans="1:12">
      <c r="A193" t="str">
        <f>INDEX(B193:L193,1,VLOOKUP(fenixSetup!M$2,DataSettings!HD$14:HE$24,2,FALSE))</f>
        <v>LLAP ASCNT</v>
      </c>
      <c r="B193" s="147" t="s">
        <v>285</v>
      </c>
      <c r="C193" t="s">
        <v>2391</v>
      </c>
      <c r="D193" t="s">
        <v>2647</v>
      </c>
      <c r="E193" s="129" t="s">
        <v>2913</v>
      </c>
      <c r="F193" s="129" t="s">
        <v>1818</v>
      </c>
      <c r="G193" t="s">
        <v>1206</v>
      </c>
      <c r="H193" t="s">
        <v>3213</v>
      </c>
      <c r="I193" t="s">
        <v>3735</v>
      </c>
      <c r="J193" t="s">
        <v>3489</v>
      </c>
      <c r="K193" t="s">
        <v>1517</v>
      </c>
      <c r="L193" t="s">
        <v>2102</v>
      </c>
    </row>
    <row r="194" spans="1:12">
      <c r="A194" t="str">
        <f>INDEX(B194:L194,1,VLOOKUP(fenixSetup!M$2,DataSettings!HD$14:HE$24,2,FALSE))</f>
        <v>LLAP CAD</v>
      </c>
      <c r="B194" s="147" t="s">
        <v>286</v>
      </c>
      <c r="C194" t="s">
        <v>2393</v>
      </c>
      <c r="D194" t="s">
        <v>2649</v>
      </c>
      <c r="E194" s="129" t="s">
        <v>2915</v>
      </c>
      <c r="F194" s="129" t="s">
        <v>1820</v>
      </c>
      <c r="G194" t="s">
        <v>1208</v>
      </c>
      <c r="H194" t="s">
        <v>3215</v>
      </c>
      <c r="I194" t="s">
        <v>3737</v>
      </c>
      <c r="J194" t="s">
        <v>3491</v>
      </c>
      <c r="K194" t="s">
        <v>1519</v>
      </c>
      <c r="L194" t="s">
        <v>2104</v>
      </c>
    </row>
    <row r="195" spans="1:12">
      <c r="A195" t="str">
        <f>INDEX(B195:L195,1,VLOOKUP(fenixSetup!M$2,DataSettings!HD$14:HE$24,2,FALSE))</f>
        <v>LLAP DECNT</v>
      </c>
      <c r="B195" s="147" t="s">
        <v>287</v>
      </c>
      <c r="C195" t="s">
        <v>2392</v>
      </c>
      <c r="D195" t="s">
        <v>2648</v>
      </c>
      <c r="E195" s="129" t="s">
        <v>2914</v>
      </c>
      <c r="F195" s="129" t="s">
        <v>1819</v>
      </c>
      <c r="G195" t="s">
        <v>1207</v>
      </c>
      <c r="H195" t="s">
        <v>3214</v>
      </c>
      <c r="I195" t="s">
        <v>3736</v>
      </c>
      <c r="J195" t="s">
        <v>3490</v>
      </c>
      <c r="K195" t="s">
        <v>1518</v>
      </c>
      <c r="L195" t="s">
        <v>2103</v>
      </c>
    </row>
    <row r="196" spans="1:12">
      <c r="A196" t="str">
        <f>INDEX(B196:L196,1,VLOOKUP(fenixSetup!M$2,DataSettings!HD$14:HE$24,2,FALSE))</f>
        <v>LLAP DIST</v>
      </c>
      <c r="B196" s="147" t="s">
        <v>288</v>
      </c>
      <c r="C196" t="s">
        <v>2394</v>
      </c>
      <c r="D196" t="s">
        <v>2650</v>
      </c>
      <c r="E196" s="129" t="s">
        <v>2916</v>
      </c>
      <c r="F196" s="129" t="s">
        <v>1821</v>
      </c>
      <c r="G196" t="s">
        <v>1209</v>
      </c>
      <c r="H196" t="s">
        <v>3214</v>
      </c>
      <c r="I196" t="s">
        <v>3738</v>
      </c>
      <c r="J196" t="s">
        <v>3492</v>
      </c>
      <c r="K196" t="s">
        <v>1520</v>
      </c>
      <c r="L196" t="s">
        <v>2105</v>
      </c>
    </row>
    <row r="197" spans="1:12">
      <c r="A197" t="str">
        <f>INDEX(B197:L197,1,VLOOKUP(fenixSetup!M$2,DataSettings!HD$14:HE$24,2,FALSE))</f>
        <v>LLAP HR</v>
      </c>
      <c r="B197" s="147" t="s">
        <v>289</v>
      </c>
      <c r="C197" t="s">
        <v>2395</v>
      </c>
      <c r="D197" t="s">
        <v>2651</v>
      </c>
      <c r="E197" s="129" t="s">
        <v>2917</v>
      </c>
      <c r="F197" s="129" t="s">
        <v>1822</v>
      </c>
      <c r="G197" t="s">
        <v>1210</v>
      </c>
      <c r="H197" t="s">
        <v>3216</v>
      </c>
      <c r="I197" t="s">
        <v>3739</v>
      </c>
      <c r="J197" t="s">
        <v>3493</v>
      </c>
      <c r="K197" t="s">
        <v>1521</v>
      </c>
      <c r="L197" t="s">
        <v>2106</v>
      </c>
    </row>
    <row r="198" spans="1:12">
      <c r="A198" t="str">
        <f>INDEX(B198:L198,1,VLOOKUP(fenixSetup!M$2,DataSettings!HD$14:HE$24,2,FALSE))</f>
        <v>LLAP PACE</v>
      </c>
      <c r="B198" s="147" t="s">
        <v>290</v>
      </c>
      <c r="C198" t="s">
        <v>2396</v>
      </c>
      <c r="D198" t="s">
        <v>2652</v>
      </c>
      <c r="E198" s="129" t="s">
        <v>2918</v>
      </c>
      <c r="F198" s="129" t="s">
        <v>1823</v>
      </c>
      <c r="G198" t="s">
        <v>1211</v>
      </c>
      <c r="H198" t="s">
        <v>3217</v>
      </c>
      <c r="I198" t="s">
        <v>3740</v>
      </c>
      <c r="J198" t="s">
        <v>3494</v>
      </c>
      <c r="K198" t="s">
        <v>1522</v>
      </c>
      <c r="L198" t="s">
        <v>2107</v>
      </c>
    </row>
    <row r="199" spans="1:12">
      <c r="A199" t="str">
        <f>INDEX(B199:L199,1,VLOOKUP(fenixSetup!M$2,DataSettings!HD$14:HE$24,2,FALSE))</f>
        <v>LLAP SPD</v>
      </c>
      <c r="B199" s="147" t="s">
        <v>291</v>
      </c>
      <c r="C199" t="s">
        <v>2397</v>
      </c>
      <c r="D199" t="s">
        <v>2653</v>
      </c>
      <c r="E199" s="129" t="s">
        <v>2919</v>
      </c>
      <c r="F199" s="129" t="s">
        <v>1824</v>
      </c>
      <c r="G199" t="s">
        <v>1212</v>
      </c>
      <c r="H199" t="s">
        <v>3218</v>
      </c>
      <c r="I199" t="s">
        <v>3741</v>
      </c>
      <c r="J199" t="s">
        <v>3495</v>
      </c>
      <c r="K199" t="s">
        <v>1523</v>
      </c>
      <c r="L199" t="s">
        <v>2108</v>
      </c>
    </row>
    <row r="200" spans="1:12">
      <c r="A200" t="str">
        <f>INDEX(B200:L200,1,VLOOKUP(fenixSetup!M$2,DataSettings!HD$14:HE$24,2,FALSE))</f>
        <v>LLAP TIME</v>
      </c>
      <c r="B200" s="147" t="s">
        <v>292</v>
      </c>
      <c r="C200" t="s">
        <v>2404</v>
      </c>
      <c r="D200" t="s">
        <v>2659</v>
      </c>
      <c r="E200" s="129" t="s">
        <v>2927</v>
      </c>
      <c r="F200" s="129" t="s">
        <v>1831</v>
      </c>
      <c r="G200" t="s">
        <v>1218</v>
      </c>
      <c r="H200" t="s">
        <v>3226</v>
      </c>
      <c r="I200" t="s">
        <v>3746</v>
      </c>
      <c r="J200" t="s">
        <v>3501</v>
      </c>
      <c r="K200" t="s">
        <v>1531</v>
      </c>
      <c r="L200" t="s">
        <v>2115</v>
      </c>
    </row>
    <row r="201" spans="1:12">
      <c r="A201" t="str">
        <f>INDEX(B201:L201,1,VLOOKUP(fenixSetup!M$2,DataSettings!HD$14:HE$24,2,FALSE))</f>
        <v>Lon Central Point</v>
      </c>
      <c r="B201" s="147" t="s">
        <v>4281</v>
      </c>
      <c r="C201" t="s">
        <v>2546</v>
      </c>
      <c r="D201" t="s">
        <v>2805</v>
      </c>
      <c r="E201" s="129" t="s">
        <v>3109</v>
      </c>
      <c r="F201" s="129" t="s">
        <v>1995</v>
      </c>
      <c r="G201" t="s">
        <v>1403</v>
      </c>
      <c r="H201" t="s">
        <v>3387</v>
      </c>
      <c r="I201" t="s">
        <v>3862</v>
      </c>
      <c r="J201" t="s">
        <v>3644</v>
      </c>
      <c r="K201" t="s">
        <v>1715</v>
      </c>
      <c r="L201" t="s">
        <v>2292</v>
      </c>
    </row>
    <row r="202" spans="1:12">
      <c r="A202" t="str">
        <f>INDEX(B202:L202,1,VLOOKUP(fenixSetup!M$2,DataSettings!HD$14:HE$24,2,FALSE))</f>
        <v>Lon Point 1</v>
      </c>
      <c r="B202" s="147" t="s">
        <v>4280</v>
      </c>
      <c r="C202" t="s">
        <v>2547</v>
      </c>
      <c r="D202" t="s">
        <v>2806</v>
      </c>
      <c r="E202" s="129" t="s">
        <v>3110</v>
      </c>
      <c r="F202" s="129" t="s">
        <v>1996</v>
      </c>
      <c r="G202" t="s">
        <v>1404</v>
      </c>
      <c r="H202" t="s">
        <v>3388</v>
      </c>
      <c r="I202" t="s">
        <v>3863</v>
      </c>
      <c r="J202" t="s">
        <v>3645</v>
      </c>
      <c r="K202" t="s">
        <v>1716</v>
      </c>
      <c r="L202" t="s">
        <v>2293</v>
      </c>
    </row>
    <row r="203" spans="1:12">
      <c r="A203" t="str">
        <f>INDEX(B203:L203,1,VLOOKUP(fenixSetup!M$2,DataSettings!HD$14:HE$24,2,FALSE))</f>
        <v>Lon Point 2</v>
      </c>
      <c r="B203" s="147" t="s">
        <v>975</v>
      </c>
      <c r="C203" t="s">
        <v>2548</v>
      </c>
      <c r="D203" t="s">
        <v>2807</v>
      </c>
      <c r="E203" s="129" t="s">
        <v>3111</v>
      </c>
      <c r="F203" s="129" t="s">
        <v>1997</v>
      </c>
      <c r="G203" t="s">
        <v>1405</v>
      </c>
      <c r="H203" t="s">
        <v>3389</v>
      </c>
      <c r="I203" t="s">
        <v>3864</v>
      </c>
      <c r="J203" t="s">
        <v>3646</v>
      </c>
      <c r="K203" t="s">
        <v>1717</v>
      </c>
      <c r="L203" t="s">
        <v>2294</v>
      </c>
    </row>
    <row r="204" spans="1:12">
      <c r="A204" t="str">
        <f>INDEX(B204:L204,1,VLOOKUP(fenixSetup!M$2,DataSettings!HD$14:HE$24,2,FALSE))</f>
        <v>Lon Origin</v>
      </c>
      <c r="B204" s="147" t="s">
        <v>972</v>
      </c>
      <c r="C204" t="s">
        <v>2549</v>
      </c>
      <c r="D204" t="s">
        <v>2808</v>
      </c>
      <c r="E204" s="129" t="s">
        <v>3112</v>
      </c>
      <c r="F204" s="129" t="s">
        <v>1998</v>
      </c>
      <c r="G204" t="s">
        <v>1406</v>
      </c>
      <c r="H204" t="s">
        <v>1998</v>
      </c>
      <c r="I204" t="s">
        <v>3865</v>
      </c>
      <c r="J204" t="s">
        <v>3647</v>
      </c>
      <c r="K204" t="s">
        <v>1718</v>
      </c>
      <c r="L204" t="s">
        <v>2295</v>
      </c>
    </row>
    <row r="205" spans="1:12">
      <c r="A205" t="str">
        <f>INDEX(B205:L205,1,VLOOKUP(fenixSetup!M$2,DataSettings!HD$14:HE$24,2,FALSE))</f>
        <v>Magnetic</v>
      </c>
      <c r="B205" s="147" t="s">
        <v>230</v>
      </c>
      <c r="C205" t="s">
        <v>2181</v>
      </c>
      <c r="D205" t="s">
        <v>2714</v>
      </c>
      <c r="E205" s="129" t="s">
        <v>2995</v>
      </c>
      <c r="F205" s="129" t="s">
        <v>1892</v>
      </c>
      <c r="G205" t="s">
        <v>1290</v>
      </c>
      <c r="H205" t="s">
        <v>3289</v>
      </c>
      <c r="I205" t="s">
        <v>2181</v>
      </c>
      <c r="J205" t="s">
        <v>1600</v>
      </c>
      <c r="K205" t="s">
        <v>1600</v>
      </c>
      <c r="L205" t="s">
        <v>2181</v>
      </c>
    </row>
    <row r="206" spans="1:12">
      <c r="A206" t="str">
        <f>INDEX(B206:L206,1,VLOOKUP(fenixSetup!M$2,DataSettings!HD$14:HE$24,2,FALSE))</f>
        <v>Male</v>
      </c>
      <c r="B206" s="147" t="s">
        <v>208</v>
      </c>
      <c r="C206" t="s">
        <v>2523</v>
      </c>
      <c r="D206" t="s">
        <v>2267</v>
      </c>
      <c r="E206" s="129" t="s">
        <v>3082</v>
      </c>
      <c r="F206" s="129" t="s">
        <v>1979</v>
      </c>
      <c r="G206" t="s">
        <v>1378</v>
      </c>
      <c r="H206" t="s">
        <v>3367</v>
      </c>
      <c r="I206" t="s">
        <v>3847</v>
      </c>
      <c r="J206" t="s">
        <v>3623</v>
      </c>
      <c r="K206" t="s">
        <v>1691</v>
      </c>
      <c r="L206" t="s">
        <v>2267</v>
      </c>
    </row>
    <row r="207" spans="1:12">
      <c r="B207" s="147" t="s">
        <v>1601</v>
      </c>
      <c r="C207" t="s">
        <v>1893</v>
      </c>
      <c r="D207" t="s">
        <v>2715</v>
      </c>
      <c r="E207" s="129" t="s">
        <v>2996</v>
      </c>
      <c r="F207" s="129" t="s">
        <v>1893</v>
      </c>
      <c r="G207" t="s">
        <v>1291</v>
      </c>
      <c r="H207" t="s">
        <v>3290</v>
      </c>
      <c r="I207" t="s">
        <v>1291</v>
      </c>
      <c r="J207" t="s">
        <v>1601</v>
      </c>
      <c r="K207" t="s">
        <v>1601</v>
      </c>
      <c r="L207" t="s">
        <v>2182</v>
      </c>
    </row>
    <row r="208" spans="1:12">
      <c r="A208" t="str">
        <f>INDEX(B208:L208,1,VLOOKUP(fenixSetup!M$2,DataSettings!HD$14:HE$24,2,FALSE))</f>
        <v>Map</v>
      </c>
      <c r="B208" s="147" t="s">
        <v>323</v>
      </c>
      <c r="C208" t="s">
        <v>2336</v>
      </c>
      <c r="D208" t="s">
        <v>2585</v>
      </c>
      <c r="E208" s="129" t="s">
        <v>2851</v>
      </c>
      <c r="F208" s="129" t="s">
        <v>1760</v>
      </c>
      <c r="G208" t="s">
        <v>1140</v>
      </c>
      <c r="H208" t="s">
        <v>3153</v>
      </c>
      <c r="I208" t="s">
        <v>3684</v>
      </c>
      <c r="J208" t="s">
        <v>1450</v>
      </c>
      <c r="K208" t="s">
        <v>1450</v>
      </c>
      <c r="L208" t="s">
        <v>2039</v>
      </c>
    </row>
    <row r="209" spans="1:12">
      <c r="A209" t="str">
        <f>INDEX(B209:L209,1,VLOOKUP(fenixSetup!M$2,DataSettings!HD$14:HE$24,2,FALSE))</f>
        <v>Map Colors</v>
      </c>
      <c r="B209" s="147" t="s">
        <v>72</v>
      </c>
      <c r="C209" t="s">
        <v>2567</v>
      </c>
      <c r="D209" t="s">
        <v>2828</v>
      </c>
      <c r="E209" s="129" t="s">
        <v>3131</v>
      </c>
      <c r="F209" s="129" t="s">
        <v>2016</v>
      </c>
      <c r="G209" t="s">
        <v>1425</v>
      </c>
      <c r="H209" t="s">
        <v>3408</v>
      </c>
      <c r="I209" t="s">
        <v>3883</v>
      </c>
      <c r="J209" t="s">
        <v>3666</v>
      </c>
      <c r="K209" t="s">
        <v>1738</v>
      </c>
      <c r="L209" t="s">
        <v>2315</v>
      </c>
    </row>
    <row r="210" spans="1:12">
      <c r="A210" t="str">
        <f>INDEX(B210:L210,1,VLOOKUP(fenixSetup!M$2,DataSettings!HD$14:HE$24,2,FALSE))</f>
        <v>Datum</v>
      </c>
      <c r="B210" s="147" t="s">
        <v>81</v>
      </c>
      <c r="C210" t="s">
        <v>2459</v>
      </c>
      <c r="D210" t="s">
        <v>81</v>
      </c>
      <c r="E210" s="129" t="s">
        <v>81</v>
      </c>
      <c r="F210" s="129" t="s">
        <v>1894</v>
      </c>
      <c r="G210" t="s">
        <v>81</v>
      </c>
      <c r="H210" t="s">
        <v>81</v>
      </c>
      <c r="I210" t="s">
        <v>81</v>
      </c>
      <c r="J210" t="s">
        <v>81</v>
      </c>
      <c r="K210" t="s">
        <v>81</v>
      </c>
      <c r="L210" t="s">
        <v>81</v>
      </c>
    </row>
    <row r="211" spans="1:12">
      <c r="A211" t="str">
        <f>INDEX(B211:L211,1,VLOOKUP(fenixSetup!M$2,DataSettings!HD$14:HE$24,2,FALSE))</f>
        <v>Spheroid</v>
      </c>
      <c r="B211" s="147" t="s">
        <v>82</v>
      </c>
      <c r="C211" t="s">
        <v>2460</v>
      </c>
      <c r="D211" t="s">
        <v>2716</v>
      </c>
      <c r="E211" s="129" t="s">
        <v>2997</v>
      </c>
      <c r="F211" s="129" t="s">
        <v>1895</v>
      </c>
      <c r="G211" t="s">
        <v>1292</v>
      </c>
      <c r="H211" t="s">
        <v>3291</v>
      </c>
      <c r="I211" t="s">
        <v>3790</v>
      </c>
      <c r="J211" t="s">
        <v>3556</v>
      </c>
      <c r="K211" t="s">
        <v>1602</v>
      </c>
      <c r="L211" t="s">
        <v>2183</v>
      </c>
    </row>
    <row r="212" spans="1:12">
      <c r="B212" s="147" t="s">
        <v>3945</v>
      </c>
      <c r="C212" t="s">
        <v>2336</v>
      </c>
      <c r="D212" t="s">
        <v>2585</v>
      </c>
      <c r="E212" s="129" t="s">
        <v>2851</v>
      </c>
      <c r="F212" s="129" t="s">
        <v>1760</v>
      </c>
      <c r="G212" t="s">
        <v>1140</v>
      </c>
      <c r="H212" t="s">
        <v>3153</v>
      </c>
      <c r="I212" t="s">
        <v>3684</v>
      </c>
      <c r="J212" t="s">
        <v>1450</v>
      </c>
      <c r="K212" t="s">
        <v>1450</v>
      </c>
      <c r="L212" t="s">
        <v>2039</v>
      </c>
    </row>
    <row r="213" spans="1:12">
      <c r="A213" t="str">
        <f>INDEX(B213:L213,1,VLOOKUP(fenixSetup!M$2,DataSettings!HD$14:HE$24,2,FALSE))</f>
        <v>Marine</v>
      </c>
      <c r="B213" s="147" t="s">
        <v>128</v>
      </c>
      <c r="C213" t="s">
        <v>128</v>
      </c>
      <c r="D213" t="s">
        <v>2827</v>
      </c>
      <c r="E213" s="129" t="s">
        <v>3130</v>
      </c>
      <c r="F213" s="129" t="s">
        <v>128</v>
      </c>
      <c r="G213" t="s">
        <v>128</v>
      </c>
      <c r="H213" t="s">
        <v>3407</v>
      </c>
      <c r="I213" t="s">
        <v>3882</v>
      </c>
      <c r="J213" t="s">
        <v>3665</v>
      </c>
      <c r="K213" t="s">
        <v>1737</v>
      </c>
      <c r="L213" t="s">
        <v>2314</v>
      </c>
    </row>
    <row r="214" spans="1:12">
      <c r="A214" t="str">
        <f>INDEX(B214:L214,1,VLOOKUP(fenixSetup!M$2,DataSettings!HD$14:HE$24,2,FALSE))</f>
        <v>Maximum</v>
      </c>
      <c r="B214" s="147" t="s">
        <v>958</v>
      </c>
      <c r="C214" t="s">
        <v>2461</v>
      </c>
      <c r="D214" t="s">
        <v>958</v>
      </c>
      <c r="E214" s="129" t="s">
        <v>2998</v>
      </c>
      <c r="F214" s="129" t="s">
        <v>958</v>
      </c>
      <c r="G214" t="s">
        <v>1293</v>
      </c>
      <c r="H214" t="s">
        <v>3292</v>
      </c>
      <c r="I214" t="s">
        <v>2461</v>
      </c>
      <c r="J214" t="s">
        <v>3557</v>
      </c>
      <c r="K214" t="s">
        <v>1603</v>
      </c>
      <c r="L214" t="s">
        <v>2184</v>
      </c>
    </row>
    <row r="215" spans="1:12">
      <c r="A215" t="str">
        <f>INDEX(B215:L215,1,VLOOKUP(fenixSetup!M$2,DataSettings!HD$14:HE$24,2,FALSE))</f>
        <v>MAX ASCNT</v>
      </c>
      <c r="B215" s="147" t="s">
        <v>3946</v>
      </c>
      <c r="C215" t="s">
        <v>2361</v>
      </c>
      <c r="D215" t="s">
        <v>2615</v>
      </c>
      <c r="E215" s="129" t="s">
        <v>2878</v>
      </c>
      <c r="F215" s="129" t="s">
        <v>1787</v>
      </c>
      <c r="G215" t="s">
        <v>1170</v>
      </c>
      <c r="H215" t="s">
        <v>3181</v>
      </c>
      <c r="I215" t="s">
        <v>3705</v>
      </c>
      <c r="J215" t="s">
        <v>3457</v>
      </c>
      <c r="K215" t="s">
        <v>1481</v>
      </c>
      <c r="L215" t="s">
        <v>2069</v>
      </c>
    </row>
    <row r="216" spans="1:12">
      <c r="A216" t="str">
        <f>INDEX(B216:L216,1,VLOOKUP(fenixSetup!M$2,DataSettings!HD$14:HE$24,2,FALSE))</f>
        <v>MAX DSCNT</v>
      </c>
      <c r="B216" s="147" t="s">
        <v>3947</v>
      </c>
      <c r="C216" t="s">
        <v>2362</v>
      </c>
      <c r="D216" t="s">
        <v>2616</v>
      </c>
      <c r="E216" s="129" t="s">
        <v>2879</v>
      </c>
      <c r="F216" s="129" t="s">
        <v>1788</v>
      </c>
      <c r="G216" t="s">
        <v>1171</v>
      </c>
      <c r="H216" t="s">
        <v>3182</v>
      </c>
      <c r="I216" t="s">
        <v>3706</v>
      </c>
      <c r="J216" t="s">
        <v>3458</v>
      </c>
      <c r="K216" t="s">
        <v>1482</v>
      </c>
      <c r="L216" t="s">
        <v>2070</v>
      </c>
    </row>
    <row r="217" spans="1:12">
      <c r="A217" t="str">
        <f>INDEX(B217:L217,1,VLOOKUP(fenixSetup!M$2,DataSettings!HD$14:HE$24,2,FALSE))</f>
        <v>MAX TEMP</v>
      </c>
      <c r="B217" s="147" t="s">
        <v>293</v>
      </c>
      <c r="C217" t="s">
        <v>4167</v>
      </c>
      <c r="D217" t="s">
        <v>4168</v>
      </c>
      <c r="E217" s="129" t="s">
        <v>4169</v>
      </c>
      <c r="F217" s="129" t="s">
        <v>4170</v>
      </c>
      <c r="G217" t="s">
        <v>4171</v>
      </c>
      <c r="H217" t="s">
        <v>4172</v>
      </c>
      <c r="I217" t="s">
        <v>4173</v>
      </c>
      <c r="J217" t="s">
        <v>4174</v>
      </c>
      <c r="K217" t="s">
        <v>4174</v>
      </c>
      <c r="L217" t="s">
        <v>4175</v>
      </c>
    </row>
    <row r="218" spans="1:12">
      <c r="A218" t="str">
        <f>INDEX(B218:L218,1,VLOOKUP(fenixSetup!M$2,DataSettings!HD$14:HE$24,2,FALSE))</f>
        <v>MAX ELEV</v>
      </c>
      <c r="B218" s="147" t="s">
        <v>3948</v>
      </c>
      <c r="C218" t="s">
        <v>2363</v>
      </c>
      <c r="D218" t="s">
        <v>2617</v>
      </c>
      <c r="E218" s="129" t="s">
        <v>2880</v>
      </c>
      <c r="F218" s="129" t="s">
        <v>1789</v>
      </c>
      <c r="G218" t="s">
        <v>1172</v>
      </c>
      <c r="H218" t="s">
        <v>3183</v>
      </c>
      <c r="I218" t="s">
        <v>3707</v>
      </c>
      <c r="J218" t="s">
        <v>3459</v>
      </c>
      <c r="K218" t="s">
        <v>1483</v>
      </c>
      <c r="L218" t="s">
        <v>2071</v>
      </c>
    </row>
    <row r="219" spans="1:12">
      <c r="A219" t="str">
        <f>INDEX(B219:L219,1,VLOOKUP(fenixSetup!M$2,DataSettings!HD$14:HE$24,2,FALSE))</f>
        <v>Maximum Heart Rate</v>
      </c>
      <c r="B219" s="147" t="s">
        <v>1014</v>
      </c>
      <c r="C219" t="s">
        <v>2524</v>
      </c>
      <c r="D219" t="s">
        <v>2790</v>
      </c>
      <c r="E219" s="129" t="s">
        <v>3083</v>
      </c>
      <c r="F219" s="129" t="s">
        <v>1980</v>
      </c>
      <c r="G219" t="s">
        <v>1379</v>
      </c>
      <c r="H219" t="s">
        <v>3368</v>
      </c>
      <c r="I219" t="s">
        <v>3848</v>
      </c>
      <c r="J219" t="s">
        <v>3624</v>
      </c>
      <c r="K219" t="s">
        <v>1692</v>
      </c>
      <c r="L219" t="s">
        <v>2268</v>
      </c>
    </row>
    <row r="220" spans="1:12">
      <c r="A220" t="str">
        <f>INDEX(B220:L220,1,VLOOKUP(fenixSetup!M$2,DataSettings!HD$14:HE$24,2,FALSE))</f>
        <v>MAX SPD</v>
      </c>
      <c r="B220" s="147" t="s">
        <v>3949</v>
      </c>
      <c r="C220" t="s">
        <v>2352</v>
      </c>
      <c r="D220" t="s">
        <v>2606</v>
      </c>
      <c r="E220" s="129" t="s">
        <v>2869</v>
      </c>
      <c r="F220" s="129" t="s">
        <v>1778</v>
      </c>
      <c r="G220" t="s">
        <v>1161</v>
      </c>
      <c r="H220" t="s">
        <v>3172</v>
      </c>
      <c r="I220" t="s">
        <v>2352</v>
      </c>
      <c r="J220" t="s">
        <v>1471</v>
      </c>
      <c r="K220" t="s">
        <v>1471</v>
      </c>
      <c r="L220" t="s">
        <v>2059</v>
      </c>
    </row>
    <row r="221" spans="1:12">
      <c r="A221" t="str">
        <f>INDEX(B221:L221,1,VLOOKUP(fenixSetup!M$2,DataSettings!HD$14:HE$24,2,FALSE))</f>
        <v>Menu</v>
      </c>
      <c r="B221" s="147" t="s">
        <v>1945</v>
      </c>
      <c r="C221" t="s">
        <v>1945</v>
      </c>
      <c r="D221" t="s">
        <v>1945</v>
      </c>
      <c r="E221" s="129" t="s">
        <v>3046</v>
      </c>
      <c r="F221" s="129" t="s">
        <v>1945</v>
      </c>
      <c r="G221" t="s">
        <v>1343</v>
      </c>
      <c r="H221" t="s">
        <v>1945</v>
      </c>
      <c r="I221" t="s">
        <v>2233</v>
      </c>
      <c r="J221" t="s">
        <v>1945</v>
      </c>
      <c r="K221" t="s">
        <v>1653</v>
      </c>
      <c r="L221" t="s">
        <v>2233</v>
      </c>
    </row>
    <row r="222" spans="1:12">
      <c r="A222" t="str">
        <f>INDEX(B222:L222,1,VLOOKUP(fenixSetup!M$2,DataSettings!HD$14:HE$24,2,FALSE))</f>
        <v>meters</v>
      </c>
      <c r="B222" s="147" t="s">
        <v>873</v>
      </c>
      <c r="C222" t="s">
        <v>4016</v>
      </c>
      <c r="D222" t="s">
        <v>4016</v>
      </c>
      <c r="E222" s="129" t="s">
        <v>4017</v>
      </c>
      <c r="F222" s="129" t="s">
        <v>4018</v>
      </c>
      <c r="G222" t="s">
        <v>4016</v>
      </c>
      <c r="H222" t="s">
        <v>4019</v>
      </c>
      <c r="I222" t="s">
        <v>4016</v>
      </c>
      <c r="J222" t="s">
        <v>4020</v>
      </c>
      <c r="K222" t="s">
        <v>4020</v>
      </c>
      <c r="L222" t="s">
        <v>4016</v>
      </c>
    </row>
    <row r="223" spans="1:12">
      <c r="A223" t="str">
        <f>INDEX(B223:L223,1,VLOOKUP(fenixSetup!M$2,DataSettings!HD$14:HE$24,2,FALSE))</f>
        <v>meters/hr</v>
      </c>
      <c r="B223" s="147" t="s">
        <v>433</v>
      </c>
      <c r="C223" t="s">
        <v>2462</v>
      </c>
      <c r="D223" t="s">
        <v>2717</v>
      </c>
      <c r="E223" s="129" t="s">
        <v>1604</v>
      </c>
      <c r="F223" s="129" t="s">
        <v>1896</v>
      </c>
      <c r="G223" t="s">
        <v>1294</v>
      </c>
      <c r="H223" t="s">
        <v>3293</v>
      </c>
      <c r="I223" t="s">
        <v>3791</v>
      </c>
      <c r="J223" t="s">
        <v>1604</v>
      </c>
      <c r="K223" t="s">
        <v>1604</v>
      </c>
      <c r="L223" t="s">
        <v>2186</v>
      </c>
    </row>
    <row r="224" spans="1:12">
      <c r="A224" t="str">
        <f>INDEX(B224:L224,1,VLOOKUP(fenixSetup!M$2,DataSettings!HD$14:HE$24,2,FALSE))</f>
        <v>meters/min</v>
      </c>
      <c r="B224" s="147" t="s">
        <v>431</v>
      </c>
      <c r="C224" t="s">
        <v>2463</v>
      </c>
      <c r="D224" t="s">
        <v>2187</v>
      </c>
      <c r="E224" s="129" t="s">
        <v>1605</v>
      </c>
      <c r="F224" s="129" t="s">
        <v>1897</v>
      </c>
      <c r="G224" t="s">
        <v>1295</v>
      </c>
      <c r="H224" t="s">
        <v>3294</v>
      </c>
      <c r="I224" t="s">
        <v>2187</v>
      </c>
      <c r="J224" t="s">
        <v>1605</v>
      </c>
      <c r="K224" t="s">
        <v>1605</v>
      </c>
      <c r="L224" t="s">
        <v>2187</v>
      </c>
    </row>
    <row r="225" spans="1:12">
      <c r="A225" t="str">
        <f>INDEX(B225:L225,1,VLOOKUP(fenixSetup!M$2,DataSettings!HD$14:HE$24,2,FALSE))</f>
        <v>meters/sec</v>
      </c>
      <c r="B225" s="147" t="s">
        <v>432</v>
      </c>
      <c r="C225" t="s">
        <v>2464</v>
      </c>
      <c r="D225" t="s">
        <v>2718</v>
      </c>
      <c r="E225" s="129" t="s">
        <v>2999</v>
      </c>
      <c r="F225" s="129" t="s">
        <v>1898</v>
      </c>
      <c r="G225" t="s">
        <v>1296</v>
      </c>
      <c r="H225" t="s">
        <v>3295</v>
      </c>
      <c r="I225" t="s">
        <v>3792</v>
      </c>
      <c r="J225" t="s">
        <v>2999</v>
      </c>
      <c r="K225" t="s">
        <v>1606</v>
      </c>
      <c r="L225" t="s">
        <v>2188</v>
      </c>
    </row>
    <row r="226" spans="1:12">
      <c r="A226" t="str">
        <f>INDEX(B226:L226,1,VLOOKUP(fenixSetup!M$2,DataSettings!HD$14:HE$24,2,FALSE))</f>
        <v>Metric</v>
      </c>
      <c r="B226" s="147" t="s">
        <v>422</v>
      </c>
      <c r="C226" t="s">
        <v>2269</v>
      </c>
      <c r="D226" t="s">
        <v>1380</v>
      </c>
      <c r="E226" s="129" t="s">
        <v>3084</v>
      </c>
      <c r="F226" s="129" t="s">
        <v>1981</v>
      </c>
      <c r="G226" t="s">
        <v>1380</v>
      </c>
      <c r="H226" t="s">
        <v>3369</v>
      </c>
      <c r="I226" t="s">
        <v>2269</v>
      </c>
      <c r="J226" t="s">
        <v>1693</v>
      </c>
      <c r="K226" t="s">
        <v>1693</v>
      </c>
      <c r="L226" t="s">
        <v>2269</v>
      </c>
    </row>
    <row r="227" spans="1:12">
      <c r="A227" t="str">
        <f>INDEX(B227:L227,1,VLOOKUP(fenixSetup!M$2,DataSettings!HD$14:HE$24,2,FALSE))</f>
        <v>miles</v>
      </c>
      <c r="B227" s="147" t="s">
        <v>926</v>
      </c>
      <c r="C227" t="s">
        <v>1899</v>
      </c>
      <c r="D227" t="s">
        <v>2719</v>
      </c>
      <c r="E227" s="129" t="s">
        <v>3000</v>
      </c>
      <c r="F227" s="129" t="s">
        <v>1899</v>
      </c>
      <c r="G227" t="s">
        <v>1297</v>
      </c>
      <c r="H227" t="s">
        <v>3296</v>
      </c>
      <c r="I227" t="s">
        <v>1899</v>
      </c>
      <c r="J227" t="s">
        <v>3558</v>
      </c>
      <c r="K227" t="s">
        <v>1607</v>
      </c>
      <c r="L227" t="s">
        <v>2189</v>
      </c>
    </row>
    <row r="228" spans="1:12">
      <c r="B228" s="147" t="s">
        <v>3904</v>
      </c>
      <c r="C228" t="s">
        <v>2565</v>
      </c>
      <c r="D228" t="s">
        <v>2825</v>
      </c>
      <c r="E228" s="129" t="s">
        <v>3128</v>
      </c>
      <c r="F228" s="129" t="s">
        <v>2014</v>
      </c>
      <c r="G228" t="s">
        <v>1423</v>
      </c>
      <c r="H228" t="s">
        <v>3405</v>
      </c>
      <c r="I228" t="s">
        <v>2565</v>
      </c>
      <c r="J228" t="s">
        <v>1735</v>
      </c>
      <c r="K228" t="s">
        <v>1735</v>
      </c>
      <c r="L228" t="s">
        <v>2312</v>
      </c>
    </row>
    <row r="229" spans="1:12">
      <c r="A229" t="str">
        <f>INDEX(B229:L229,1,VLOOKUP(fenixSetup!M$2,DataSettings!HD$14:HE$24,2,FALSE))</f>
        <v>Millibars</v>
      </c>
      <c r="B229" s="147" t="s">
        <v>428</v>
      </c>
      <c r="C229" t="s">
        <v>1298</v>
      </c>
      <c r="D229" t="s">
        <v>428</v>
      </c>
      <c r="E229" s="129" t="s">
        <v>3001</v>
      </c>
      <c r="F229" s="129" t="s">
        <v>428</v>
      </c>
      <c r="G229" t="s">
        <v>1298</v>
      </c>
      <c r="H229" t="s">
        <v>1298</v>
      </c>
      <c r="I229" t="s">
        <v>1298</v>
      </c>
      <c r="J229" t="s">
        <v>1608</v>
      </c>
      <c r="K229" t="s">
        <v>1608</v>
      </c>
      <c r="L229" t="s">
        <v>1298</v>
      </c>
    </row>
    <row r="230" spans="1:12">
      <c r="A230" t="str">
        <f>INDEX(B230:L230,1,VLOOKUP(fenixSetup!M$2,DataSettings!HD$14:HE$24,2,FALSE))</f>
        <v>Mils</v>
      </c>
      <c r="B230" s="147" t="s">
        <v>228</v>
      </c>
      <c r="C230" t="s">
        <v>926</v>
      </c>
      <c r="D230" t="s">
        <v>2720</v>
      </c>
      <c r="E230" s="129" t="s">
        <v>228</v>
      </c>
      <c r="F230" s="129" t="s">
        <v>228</v>
      </c>
      <c r="G230" t="s">
        <v>1299</v>
      </c>
      <c r="H230" t="s">
        <v>3297</v>
      </c>
      <c r="I230" t="s">
        <v>228</v>
      </c>
      <c r="J230" t="s">
        <v>3559</v>
      </c>
      <c r="K230" t="s">
        <v>1609</v>
      </c>
      <c r="L230" t="s">
        <v>228</v>
      </c>
    </row>
    <row r="231" spans="1:12">
      <c r="B231" s="147" t="s">
        <v>3901</v>
      </c>
      <c r="C231" t="s">
        <v>1300</v>
      </c>
      <c r="D231" t="s">
        <v>2721</v>
      </c>
      <c r="E231" s="129" t="s">
        <v>3002</v>
      </c>
      <c r="F231" s="129" t="s">
        <v>1900</v>
      </c>
      <c r="G231" t="s">
        <v>1300</v>
      </c>
      <c r="H231" t="s">
        <v>3298</v>
      </c>
      <c r="I231" t="s">
        <v>1900</v>
      </c>
      <c r="J231" t="s">
        <v>1972</v>
      </c>
      <c r="K231" t="s">
        <v>1610</v>
      </c>
      <c r="L231" t="s">
        <v>2190</v>
      </c>
    </row>
    <row r="232" spans="1:12">
      <c r="B232" s="147" t="s">
        <v>1901</v>
      </c>
      <c r="C232" t="s">
        <v>1901</v>
      </c>
      <c r="D232" t="s">
        <v>1901</v>
      </c>
      <c r="E232" s="129" t="s">
        <v>1901</v>
      </c>
      <c r="F232" s="129" t="s">
        <v>1901</v>
      </c>
      <c r="G232" t="s">
        <v>1301</v>
      </c>
      <c r="H232" t="s">
        <v>1901</v>
      </c>
      <c r="I232" t="s">
        <v>3793</v>
      </c>
      <c r="J232" t="s">
        <v>1611</v>
      </c>
      <c r="K232" t="s">
        <v>1611</v>
      </c>
      <c r="L232" t="s">
        <v>2191</v>
      </c>
    </row>
    <row r="233" spans="1:12">
      <c r="A233" t="str">
        <f>INDEX(B233:L233,1,VLOOKUP(fenixSetup!M$2,DataSettings!HD$14:HE$24,2,FALSE))</f>
        <v>MIN ELEV</v>
      </c>
      <c r="B233" s="147" t="s">
        <v>3950</v>
      </c>
      <c r="C233" t="s">
        <v>2364</v>
      </c>
      <c r="D233" t="s">
        <v>2618</v>
      </c>
      <c r="E233" s="129" t="s">
        <v>2881</v>
      </c>
      <c r="F233" s="129" t="s">
        <v>1790</v>
      </c>
      <c r="G233" t="s">
        <v>1173</v>
      </c>
      <c r="H233" t="s">
        <v>3184</v>
      </c>
      <c r="I233" t="s">
        <v>3708</v>
      </c>
      <c r="J233" t="s">
        <v>3460</v>
      </c>
      <c r="K233" t="s">
        <v>1484</v>
      </c>
      <c r="L233" t="s">
        <v>2072</v>
      </c>
    </row>
    <row r="234" spans="1:12">
      <c r="A234" t="str">
        <f>INDEX(B234:L234,1,VLOOKUP(fenixSetup!M$2,DataSettings!HD$14:HE$24,2,FALSE))</f>
        <v>MIN TEMP</v>
      </c>
      <c r="B234" s="147" t="s">
        <v>294</v>
      </c>
      <c r="C234" t="s">
        <v>4176</v>
      </c>
      <c r="D234" t="s">
        <v>4177</v>
      </c>
      <c r="E234" s="129" t="s">
        <v>4178</v>
      </c>
      <c r="F234" s="129" t="s">
        <v>4179</v>
      </c>
      <c r="G234" t="s">
        <v>4180</v>
      </c>
      <c r="H234" t="s">
        <v>4181</v>
      </c>
      <c r="I234" t="s">
        <v>4182</v>
      </c>
      <c r="J234" t="s">
        <v>4183</v>
      </c>
      <c r="K234" t="s">
        <v>4184</v>
      </c>
      <c r="L234" t="s">
        <v>4182</v>
      </c>
    </row>
    <row r="235" spans="1:12">
      <c r="A235" t="str">
        <f>INDEX(B235:L235,1,VLOOKUP(fenixSetup!M$2,DataSettings!HD$14:HE$24,2,FALSE))</f>
        <v>Alerts</v>
      </c>
      <c r="B235" s="147" t="s">
        <v>108</v>
      </c>
      <c r="C235" t="s">
        <v>2465</v>
      </c>
      <c r="D235" t="s">
        <v>2722</v>
      </c>
      <c r="E235" s="129" t="s">
        <v>3003</v>
      </c>
      <c r="F235" s="129" t="s">
        <v>1902</v>
      </c>
      <c r="G235" t="s">
        <v>1302</v>
      </c>
      <c r="H235" t="s">
        <v>3299</v>
      </c>
      <c r="I235" t="s">
        <v>3794</v>
      </c>
      <c r="J235" t="s">
        <v>1612</v>
      </c>
      <c r="K235" t="s">
        <v>1612</v>
      </c>
      <c r="L235" t="s">
        <v>2192</v>
      </c>
    </row>
    <row r="236" spans="1:12">
      <c r="A236" t="str">
        <f>INDEX(B236:L236,1,VLOOKUP(fenixSetup!M$2,DataSettings!HD$14:HE$24,2,FALSE))</f>
        <v>Area Calc.</v>
      </c>
      <c r="B236" s="147" t="s">
        <v>567</v>
      </c>
      <c r="C236" t="s">
        <v>2466</v>
      </c>
      <c r="D236" t="s">
        <v>2723</v>
      </c>
      <c r="E236" s="129" t="s">
        <v>3004</v>
      </c>
      <c r="F236" s="129" t="s">
        <v>1903</v>
      </c>
      <c r="G236" t="s">
        <v>1303</v>
      </c>
      <c r="H236" t="s">
        <v>3300</v>
      </c>
      <c r="I236" t="s">
        <v>3795</v>
      </c>
      <c r="J236" t="s">
        <v>3560</v>
      </c>
      <c r="K236" t="s">
        <v>1613</v>
      </c>
      <c r="L236" t="s">
        <v>2193</v>
      </c>
    </row>
    <row r="237" spans="1:12">
      <c r="A237" t="str">
        <f>INDEX(B237:L237,1,VLOOKUP(fenixSetup!M$2,DataSettings!HD$14:HE$24,2,FALSE))</f>
        <v>POIs</v>
      </c>
      <c r="B237" s="147" t="s">
        <v>568</v>
      </c>
      <c r="C237" t="s">
        <v>2467</v>
      </c>
      <c r="D237" t="s">
        <v>2724</v>
      </c>
      <c r="E237" s="129" t="s">
        <v>3005</v>
      </c>
      <c r="F237" s="129" t="s">
        <v>1904</v>
      </c>
      <c r="G237" t="s">
        <v>568</v>
      </c>
      <c r="H237" t="s">
        <v>1904</v>
      </c>
      <c r="I237" t="s">
        <v>3796</v>
      </c>
      <c r="J237" t="s">
        <v>568</v>
      </c>
      <c r="K237" t="s">
        <v>568</v>
      </c>
      <c r="L237" t="s">
        <v>568</v>
      </c>
    </row>
    <row r="238" spans="1:12">
      <c r="A238" t="str">
        <f>INDEX(B238:L238,1,VLOOKUP(fenixSetup!M$2,DataSettings!HD$14:HE$24,2,FALSE))</f>
        <v>Geocaches</v>
      </c>
      <c r="B238" s="147" t="s">
        <v>119</v>
      </c>
      <c r="C238" t="s">
        <v>119</v>
      </c>
      <c r="D238" t="s">
        <v>119</v>
      </c>
      <c r="E238" s="129" t="s">
        <v>3006</v>
      </c>
      <c r="F238" s="129" t="s">
        <v>1905</v>
      </c>
      <c r="G238" t="s">
        <v>119</v>
      </c>
      <c r="H238" t="s">
        <v>3301</v>
      </c>
      <c r="I238" t="s">
        <v>2194</v>
      </c>
      <c r="J238" t="s">
        <v>119</v>
      </c>
      <c r="K238" t="s">
        <v>1614</v>
      </c>
      <c r="L238" t="s">
        <v>2194</v>
      </c>
    </row>
    <row r="239" spans="1:12">
      <c r="A239" t="str">
        <f>INDEX(B239:L239,1,VLOOKUP(fenixSetup!M$2,DataSettings!HD$14:HE$24,2,FALSE))</f>
        <v>Hunt &amp; Fish</v>
      </c>
      <c r="B239" s="147" t="s">
        <v>115</v>
      </c>
      <c r="C239" t="s">
        <v>2468</v>
      </c>
      <c r="D239" t="s">
        <v>2725</v>
      </c>
      <c r="E239" s="129" t="s">
        <v>3007</v>
      </c>
      <c r="F239" s="129" t="s">
        <v>1906</v>
      </c>
      <c r="G239" t="s">
        <v>1304</v>
      </c>
      <c r="H239" t="s">
        <v>3302</v>
      </c>
      <c r="I239" t="s">
        <v>3797</v>
      </c>
      <c r="J239" t="s">
        <v>3561</v>
      </c>
      <c r="K239" t="s">
        <v>1615</v>
      </c>
      <c r="L239" t="s">
        <v>2195</v>
      </c>
    </row>
    <row r="240" spans="1:12">
      <c r="B240" s="147" t="s">
        <v>953</v>
      </c>
      <c r="C240" t="s">
        <v>2469</v>
      </c>
      <c r="D240" t="s">
        <v>2726</v>
      </c>
      <c r="E240" s="129" t="s">
        <v>3008</v>
      </c>
      <c r="F240" s="129" t="s">
        <v>1907</v>
      </c>
      <c r="G240" t="s">
        <v>1305</v>
      </c>
      <c r="H240" t="s">
        <v>1907</v>
      </c>
      <c r="I240" t="s">
        <v>3798</v>
      </c>
      <c r="J240" t="s">
        <v>3562</v>
      </c>
      <c r="K240" t="s">
        <v>1616</v>
      </c>
      <c r="L240" t="s">
        <v>2196</v>
      </c>
    </row>
    <row r="241" spans="1:12">
      <c r="A241" t="str">
        <f>INDEX(B241:L241,1,VLOOKUP(fenixSetup!M$2,DataSettings!HD$14:HE$24,2,FALSE))</f>
        <v>MOB</v>
      </c>
      <c r="B241" s="147" t="s">
        <v>121</v>
      </c>
      <c r="C241" t="s">
        <v>121</v>
      </c>
      <c r="D241" t="s">
        <v>121</v>
      </c>
      <c r="E241" s="129" t="s">
        <v>121</v>
      </c>
      <c r="F241" s="129" t="s">
        <v>1908</v>
      </c>
      <c r="G241" t="s">
        <v>121</v>
      </c>
      <c r="H241" t="s">
        <v>121</v>
      </c>
      <c r="I241" t="s">
        <v>121</v>
      </c>
      <c r="J241" t="s">
        <v>121</v>
      </c>
      <c r="K241" t="s">
        <v>121</v>
      </c>
      <c r="L241" t="s">
        <v>2197</v>
      </c>
    </row>
    <row r="242" spans="1:12">
      <c r="A242" t="str">
        <f>INDEX(B242:L242,1,VLOOKUP(fenixSetup!M$2,DataSettings!HD$14:HE$24,2,FALSE))</f>
        <v>Map</v>
      </c>
      <c r="B242" s="147" t="s">
        <v>323</v>
      </c>
      <c r="C242" t="s">
        <v>2336</v>
      </c>
      <c r="D242" t="s">
        <v>2585</v>
      </c>
      <c r="E242" s="129" t="s">
        <v>2851</v>
      </c>
      <c r="F242" s="129" t="s">
        <v>1760</v>
      </c>
      <c r="G242" t="s">
        <v>1140</v>
      </c>
      <c r="H242" t="s">
        <v>3153</v>
      </c>
      <c r="I242" t="s">
        <v>3684</v>
      </c>
      <c r="J242" t="s">
        <v>1450</v>
      </c>
      <c r="K242" t="s">
        <v>1450</v>
      </c>
      <c r="L242" t="s">
        <v>2039</v>
      </c>
    </row>
    <row r="243" spans="1:12">
      <c r="B243" s="147" t="s">
        <v>113</v>
      </c>
      <c r="C243" t="s">
        <v>2222</v>
      </c>
      <c r="D243" t="s">
        <v>2754</v>
      </c>
      <c r="E243" s="129" t="s">
        <v>3036</v>
      </c>
      <c r="F243" s="129" t="s">
        <v>1933</v>
      </c>
      <c r="G243" t="s">
        <v>1330</v>
      </c>
      <c r="H243" t="s">
        <v>3326</v>
      </c>
      <c r="I243" t="s">
        <v>2222</v>
      </c>
      <c r="J243" t="s">
        <v>3585</v>
      </c>
      <c r="K243" t="s">
        <v>1642</v>
      </c>
      <c r="L243" t="s">
        <v>2222</v>
      </c>
    </row>
    <row r="244" spans="1:12">
      <c r="A244" t="str">
        <f>INDEX(B244:L244,1,VLOOKUP(fenixSetup!M$2,DataSettings!HD$14:HE$24,2,FALSE))</f>
        <v>Satellite</v>
      </c>
      <c r="B244" s="147" t="s">
        <v>118</v>
      </c>
      <c r="C244" t="s">
        <v>1306</v>
      </c>
      <c r="D244" t="s">
        <v>2727</v>
      </c>
      <c r="E244" s="129" t="s">
        <v>3009</v>
      </c>
      <c r="F244" s="129" t="s">
        <v>118</v>
      </c>
      <c r="G244" t="s">
        <v>1306</v>
      </c>
      <c r="H244" t="s">
        <v>118</v>
      </c>
      <c r="I244" t="s">
        <v>3799</v>
      </c>
      <c r="J244" t="s">
        <v>1617</v>
      </c>
      <c r="K244" t="s">
        <v>1617</v>
      </c>
      <c r="L244" t="s">
        <v>1306</v>
      </c>
    </row>
    <row r="245" spans="1:12">
      <c r="A245" t="str">
        <f>INDEX(B245:L245,1,VLOOKUP(fenixSetup!M$2,DataSettings!HD$14:HE$24,2,FALSE))</f>
        <v>Setup</v>
      </c>
      <c r="B245" s="147" t="s">
        <v>106</v>
      </c>
      <c r="C245" t="s">
        <v>2470</v>
      </c>
      <c r="D245" t="s">
        <v>2728</v>
      </c>
      <c r="E245" s="129" t="s">
        <v>3010</v>
      </c>
      <c r="F245" s="129" t="s">
        <v>1909</v>
      </c>
      <c r="G245" t="s">
        <v>1307</v>
      </c>
      <c r="H245" t="s">
        <v>3303</v>
      </c>
      <c r="I245" t="s">
        <v>3800</v>
      </c>
      <c r="J245" t="s">
        <v>1618</v>
      </c>
      <c r="K245" t="s">
        <v>1618</v>
      </c>
      <c r="L245" t="s">
        <v>2198</v>
      </c>
    </row>
    <row r="246" spans="1:12">
      <c r="A246" t="str">
        <f>INDEX(B246:L246,1,VLOOKUP(fenixSetup!M$2,DataSettings!HD$14:HE$24,2,FALSE))</f>
        <v>Sight 'N Go</v>
      </c>
      <c r="B246" s="147" t="s">
        <v>569</v>
      </c>
      <c r="C246" t="s">
        <v>2471</v>
      </c>
      <c r="D246" t="s">
        <v>2729</v>
      </c>
      <c r="E246" s="129" t="s">
        <v>3011</v>
      </c>
      <c r="F246" s="129" t="s">
        <v>1910</v>
      </c>
      <c r="G246" t="s">
        <v>1308</v>
      </c>
      <c r="H246" t="s">
        <v>3304</v>
      </c>
      <c r="I246" t="s">
        <v>3801</v>
      </c>
      <c r="J246" t="s">
        <v>3563</v>
      </c>
      <c r="K246" t="s">
        <v>1619</v>
      </c>
      <c r="L246" t="s">
        <v>2199</v>
      </c>
    </row>
    <row r="247" spans="1:12">
      <c r="B247" s="147" t="s">
        <v>2831</v>
      </c>
      <c r="C247" t="s">
        <v>2570</v>
      </c>
      <c r="D247" t="s">
        <v>2831</v>
      </c>
      <c r="E247" s="129" t="s">
        <v>3135</v>
      </c>
      <c r="F247" s="129" t="s">
        <v>2021</v>
      </c>
      <c r="G247" t="s">
        <v>1429</v>
      </c>
      <c r="H247" t="s">
        <v>3412</v>
      </c>
      <c r="I247" t="s">
        <v>3885</v>
      </c>
      <c r="J247" t="s">
        <v>1741</v>
      </c>
      <c r="K247" t="s">
        <v>1741</v>
      </c>
      <c r="L247" t="s">
        <v>2319</v>
      </c>
    </row>
    <row r="248" spans="1:12">
      <c r="A248" t="str">
        <f>INDEX(B248:L248,1,VLOOKUP(fenixSetup!M$2,DataSettings!HD$14:HE$24,2,FALSE))</f>
        <v>Sun &amp; Moon</v>
      </c>
      <c r="B248" s="147" t="s">
        <v>114</v>
      </c>
      <c r="C248" t="s">
        <v>2472</v>
      </c>
      <c r="D248" t="s">
        <v>2730</v>
      </c>
      <c r="E248" s="129" t="s">
        <v>3012</v>
      </c>
      <c r="F248" s="129" t="s">
        <v>1911</v>
      </c>
      <c r="G248" t="s">
        <v>1309</v>
      </c>
      <c r="H248" t="s">
        <v>3305</v>
      </c>
      <c r="I248" t="s">
        <v>2472</v>
      </c>
      <c r="J248" t="s">
        <v>3564</v>
      </c>
      <c r="K248" t="s">
        <v>1620</v>
      </c>
      <c r="L248" t="s">
        <v>2200</v>
      </c>
    </row>
    <row r="249" spans="1:12">
      <c r="A249" t="str">
        <f>INDEX(B249:L249,1,VLOOKUP(fenixSetup!M$2,DataSettings!HD$14:HE$24,2,FALSE))</f>
        <v>GPS Tools</v>
      </c>
      <c r="B249" s="147" t="s">
        <v>112</v>
      </c>
      <c r="C249" t="s">
        <v>2473</v>
      </c>
      <c r="D249" t="s">
        <v>2731</v>
      </c>
      <c r="E249" s="129" t="s">
        <v>3013</v>
      </c>
      <c r="F249" s="129" t="s">
        <v>1912</v>
      </c>
      <c r="G249" t="s">
        <v>112</v>
      </c>
      <c r="H249" t="s">
        <v>3306</v>
      </c>
      <c r="I249" t="s">
        <v>2201</v>
      </c>
      <c r="J249" t="s">
        <v>3565</v>
      </c>
      <c r="K249" t="s">
        <v>1621</v>
      </c>
      <c r="L249" t="s">
        <v>2201</v>
      </c>
    </row>
    <row r="250" spans="1:12">
      <c r="A250" t="str">
        <f>INDEX(B250:L250,1,VLOOKUP(fenixSetup!M$2,DataSettings!HD$14:HE$24,2,FALSE))</f>
        <v>Tracks</v>
      </c>
      <c r="B250" s="147" t="s">
        <v>110</v>
      </c>
      <c r="C250" t="s">
        <v>2427</v>
      </c>
      <c r="D250" t="s">
        <v>2732</v>
      </c>
      <c r="E250" s="129" t="s">
        <v>3014</v>
      </c>
      <c r="F250" s="129" t="s">
        <v>1913</v>
      </c>
      <c r="G250" t="s">
        <v>110</v>
      </c>
      <c r="H250" t="s">
        <v>3307</v>
      </c>
      <c r="I250" t="s">
        <v>2427</v>
      </c>
      <c r="J250" t="s">
        <v>3566</v>
      </c>
      <c r="K250" t="s">
        <v>110</v>
      </c>
      <c r="L250" t="s">
        <v>2140</v>
      </c>
    </row>
    <row r="251" spans="1:12">
      <c r="A251" t="str">
        <f>INDEX(B251:L251,1,VLOOKUP(fenixSetup!M$2,DataSettings!HD$14:HE$24,2,FALSE))</f>
        <v>Wpt. Avg.</v>
      </c>
      <c r="B251" s="147" t="s">
        <v>116</v>
      </c>
      <c r="C251" t="s">
        <v>2474</v>
      </c>
      <c r="D251" t="s">
        <v>2733</v>
      </c>
      <c r="E251" s="129" t="s">
        <v>3015</v>
      </c>
      <c r="F251" s="129" t="s">
        <v>1914</v>
      </c>
      <c r="G251" t="s">
        <v>1310</v>
      </c>
      <c r="H251" t="s">
        <v>3308</v>
      </c>
      <c r="I251" t="s">
        <v>3802</v>
      </c>
      <c r="J251" t="s">
        <v>3567</v>
      </c>
      <c r="K251" t="s">
        <v>1622</v>
      </c>
      <c r="L251" t="s">
        <v>2202</v>
      </c>
    </row>
    <row r="252" spans="1:12">
      <c r="B252" s="147" t="s">
        <v>3910</v>
      </c>
      <c r="C252" t="s">
        <v>2568</v>
      </c>
      <c r="D252" t="s">
        <v>2829</v>
      </c>
      <c r="E252" s="129" t="s">
        <v>3133</v>
      </c>
      <c r="F252" s="129" t="s">
        <v>2019</v>
      </c>
      <c r="G252" t="s">
        <v>1427</v>
      </c>
      <c r="H252" t="s">
        <v>3410</v>
      </c>
      <c r="I252" t="s">
        <v>3884</v>
      </c>
      <c r="J252" t="s">
        <v>3667</v>
      </c>
      <c r="K252" t="s">
        <v>1739</v>
      </c>
      <c r="L252" t="s">
        <v>2317</v>
      </c>
    </row>
    <row r="253" spans="1:12">
      <c r="B253" s="147" t="s">
        <v>3911</v>
      </c>
      <c r="C253" t="s">
        <v>2569</v>
      </c>
      <c r="D253" t="s">
        <v>2830</v>
      </c>
      <c r="E253" s="129" t="s">
        <v>3134</v>
      </c>
      <c r="F253" s="129" t="s">
        <v>2020</v>
      </c>
      <c r="G253" t="s">
        <v>1428</v>
      </c>
      <c r="H253" t="s">
        <v>3411</v>
      </c>
      <c r="I253" t="s">
        <v>2569</v>
      </c>
      <c r="J253" t="s">
        <v>3668</v>
      </c>
      <c r="K253" t="s">
        <v>1740</v>
      </c>
      <c r="L253" t="s">
        <v>2318</v>
      </c>
    </row>
    <row r="254" spans="1:12">
      <c r="A254" t="str">
        <f>INDEX(B254:L254,1,VLOOKUP(fenixSetup!M$2,DataSettings!HD$14:HE$24,2,FALSE))</f>
        <v>More Often</v>
      </c>
      <c r="B254" s="147" t="s">
        <v>1126</v>
      </c>
      <c r="C254" t="s">
        <v>2571</v>
      </c>
      <c r="D254" t="s">
        <v>2832</v>
      </c>
      <c r="E254" s="129" t="s">
        <v>3136</v>
      </c>
      <c r="F254" s="129" t="s">
        <v>2022</v>
      </c>
      <c r="G254" t="s">
        <v>1430</v>
      </c>
      <c r="H254" t="s">
        <v>3413</v>
      </c>
      <c r="I254" t="s">
        <v>2571</v>
      </c>
      <c r="J254" t="s">
        <v>3669</v>
      </c>
      <c r="K254" t="s">
        <v>1742</v>
      </c>
      <c r="L254" t="s">
        <v>2320</v>
      </c>
    </row>
    <row r="255" spans="1:12">
      <c r="A255" t="str">
        <f>INDEX(B255:L255,1,VLOOKUP(fenixSetup!M$2,DataSettings!HD$14:HE$24,2,FALSE))</f>
        <v>Most Often</v>
      </c>
      <c r="B255" s="147" t="s">
        <v>1125</v>
      </c>
      <c r="C255" t="s">
        <v>2572</v>
      </c>
      <c r="D255" t="s">
        <v>2833</v>
      </c>
      <c r="E255" s="129" t="s">
        <v>3137</v>
      </c>
      <c r="F255" s="129" t="s">
        <v>2023</v>
      </c>
      <c r="G255" t="s">
        <v>1431</v>
      </c>
      <c r="H255" t="s">
        <v>3414</v>
      </c>
      <c r="I255" t="s">
        <v>2572</v>
      </c>
      <c r="J255" t="s">
        <v>3669</v>
      </c>
      <c r="K255" t="s">
        <v>1743</v>
      </c>
      <c r="L255" t="s">
        <v>2321</v>
      </c>
    </row>
    <row r="256" spans="1:12">
      <c r="A256" t="str">
        <f>INDEX(B256:L256,1,VLOOKUP(fenixSetup!M$2,DataSettings!HD$14:HE$24,2,FALSE))</f>
        <v>MOV'N AVG</v>
      </c>
      <c r="B256" s="147" t="s">
        <v>295</v>
      </c>
      <c r="C256" t="s">
        <v>2353</v>
      </c>
      <c r="D256" t="s">
        <v>2607</v>
      </c>
      <c r="E256" s="129" t="s">
        <v>2870</v>
      </c>
      <c r="F256" s="129" t="s">
        <v>1779</v>
      </c>
      <c r="G256" t="s">
        <v>1162</v>
      </c>
      <c r="H256" t="s">
        <v>3173</v>
      </c>
      <c r="I256" t="s">
        <v>3697</v>
      </c>
      <c r="J256" t="s">
        <v>3449</v>
      </c>
      <c r="K256" t="s">
        <v>1472</v>
      </c>
      <c r="L256" t="s">
        <v>2060</v>
      </c>
    </row>
    <row r="257" spans="1:12">
      <c r="A257" t="str">
        <f>INDEX(B257:L257,1,VLOOKUP(fenixSetup!M$2,DataSettings!HD$14:HE$24,2,FALSE))</f>
        <v>MOV'N TIME</v>
      </c>
      <c r="B257" s="147" t="s">
        <v>296</v>
      </c>
      <c r="C257" t="s">
        <v>2356</v>
      </c>
      <c r="D257" t="s">
        <v>2610</v>
      </c>
      <c r="E257" s="129" t="s">
        <v>2873</v>
      </c>
      <c r="F257" s="129" t="s">
        <v>1782</v>
      </c>
      <c r="G257" t="s">
        <v>1165</v>
      </c>
      <c r="H257" t="s">
        <v>3176</v>
      </c>
      <c r="I257" t="s">
        <v>3701</v>
      </c>
      <c r="J257" t="s">
        <v>3452</v>
      </c>
      <c r="K257" t="s">
        <v>1476</v>
      </c>
      <c r="L257" t="s">
        <v>2063</v>
      </c>
    </row>
    <row r="258" spans="1:12">
      <c r="A258" t="str">
        <f>INDEX(B258:L258,1,VLOOKUP(fenixSetup!M$2,DataSettings!HD$14:HE$24,2,FALSE))</f>
        <v>N</v>
      </c>
      <c r="B258" s="147" t="s">
        <v>1124</v>
      </c>
      <c r="C258" t="s">
        <v>1124</v>
      </c>
      <c r="D258" t="s">
        <v>1124</v>
      </c>
      <c r="E258" s="129" t="s">
        <v>3092</v>
      </c>
      <c r="F258" s="129" t="s">
        <v>1124</v>
      </c>
      <c r="G258" t="s">
        <v>1124</v>
      </c>
      <c r="H258" t="s">
        <v>1124</v>
      </c>
      <c r="I258" t="s">
        <v>1124</v>
      </c>
      <c r="J258" t="s">
        <v>1124</v>
      </c>
      <c r="K258" t="s">
        <v>1124</v>
      </c>
      <c r="L258" t="s">
        <v>1124</v>
      </c>
    </row>
    <row r="259" spans="1:12">
      <c r="B259" s="147" t="s">
        <v>1029</v>
      </c>
      <c r="C259" t="s">
        <v>2475</v>
      </c>
      <c r="D259" t="s">
        <v>2734</v>
      </c>
      <c r="E259" s="129" t="s">
        <v>3016</v>
      </c>
      <c r="F259" s="129" t="s">
        <v>1915</v>
      </c>
      <c r="G259" t="s">
        <v>1029</v>
      </c>
      <c r="H259" t="s">
        <v>3309</v>
      </c>
      <c r="I259" t="s">
        <v>2475</v>
      </c>
      <c r="J259" t="s">
        <v>3309</v>
      </c>
      <c r="K259" t="s">
        <v>1623</v>
      </c>
      <c r="L259" t="s">
        <v>2203</v>
      </c>
    </row>
    <row r="260" spans="1:12">
      <c r="A260" t="str">
        <f>INDEX(B260:L260,1,VLOOKUP(fenixSetup!M$2,DataSettings!HD$14:HE$24,2,FALSE))</f>
        <v>Nautical (ft)</v>
      </c>
      <c r="B260" s="147" t="s">
        <v>419</v>
      </c>
      <c r="C260" t="s">
        <v>2525</v>
      </c>
      <c r="D260" t="s">
        <v>1381</v>
      </c>
      <c r="E260" s="129" t="s">
        <v>3085</v>
      </c>
      <c r="F260" s="129" t="s">
        <v>1982</v>
      </c>
      <c r="G260" t="s">
        <v>1381</v>
      </c>
      <c r="H260" t="s">
        <v>1381</v>
      </c>
      <c r="I260" t="s">
        <v>3849</v>
      </c>
      <c r="J260" t="s">
        <v>1694</v>
      </c>
      <c r="K260" t="s">
        <v>1694</v>
      </c>
      <c r="L260" t="s">
        <v>2270</v>
      </c>
    </row>
    <row r="261" spans="1:12">
      <c r="A261" t="str">
        <f>INDEX(B261:L261,1,VLOOKUP(fenixSetup!M$2,DataSettings!HD$14:HE$24,2,FALSE))</f>
        <v>Nautical (m)</v>
      </c>
      <c r="B261" s="147" t="s">
        <v>420</v>
      </c>
      <c r="C261" t="s">
        <v>2526</v>
      </c>
      <c r="D261" t="s">
        <v>1382</v>
      </c>
      <c r="E261" s="129" t="s">
        <v>3086</v>
      </c>
      <c r="F261" s="129" t="s">
        <v>1382</v>
      </c>
      <c r="G261" t="s">
        <v>1382</v>
      </c>
      <c r="H261" t="s">
        <v>1382</v>
      </c>
      <c r="I261" t="s">
        <v>2526</v>
      </c>
      <c r="J261" t="s">
        <v>1695</v>
      </c>
      <c r="K261" t="s">
        <v>1695</v>
      </c>
      <c r="L261" t="s">
        <v>2271</v>
      </c>
    </row>
    <row r="262" spans="1:12">
      <c r="B262" s="147" t="s">
        <v>1311</v>
      </c>
      <c r="C262" t="s">
        <v>2204</v>
      </c>
      <c r="D262" t="s">
        <v>2735</v>
      </c>
      <c r="E262" s="129" t="s">
        <v>3017</v>
      </c>
      <c r="F262" s="129" t="s">
        <v>1311</v>
      </c>
      <c r="G262" t="s">
        <v>1311</v>
      </c>
      <c r="H262" t="s">
        <v>3310</v>
      </c>
      <c r="I262" t="s">
        <v>3803</v>
      </c>
      <c r="J262" t="s">
        <v>3568</v>
      </c>
      <c r="K262" t="s">
        <v>1624</v>
      </c>
      <c r="L262" t="s">
        <v>2204</v>
      </c>
    </row>
    <row r="263" spans="1:12">
      <c r="A263" t="str">
        <f>INDEX(B263:L263,1,VLOOKUP(fenixSetup!M$2,DataSettings!HD$14:HE$24,2,FALSE))</f>
        <v>Nav</v>
      </c>
      <c r="B263" s="147" t="s">
        <v>4262</v>
      </c>
      <c r="C263" t="s">
        <v>4263</v>
      </c>
      <c r="D263" t="s">
        <v>4263</v>
      </c>
      <c r="E263" s="129" t="s">
        <v>4263</v>
      </c>
      <c r="F263" s="129" t="s">
        <v>4262</v>
      </c>
      <c r="G263" t="s">
        <v>4264</v>
      </c>
      <c r="H263" t="s">
        <v>4262</v>
      </c>
      <c r="I263" t="s">
        <v>4263</v>
      </c>
      <c r="J263" t="s">
        <v>4263</v>
      </c>
      <c r="K263" t="s">
        <v>4262</v>
      </c>
      <c r="L263" t="s">
        <v>4262</v>
      </c>
    </row>
    <row r="264" spans="1:12">
      <c r="A264" t="str">
        <f>INDEX(B264:L264,1,VLOOKUP(fenixSetup!M$2,DataSettings!HD$14:HE$24,2,FALSE))</f>
        <v>NEXT VDST</v>
      </c>
      <c r="B264" s="147" t="s">
        <v>301</v>
      </c>
      <c r="C264" t="s">
        <v>2405</v>
      </c>
      <c r="D264" t="s">
        <v>2660</v>
      </c>
      <c r="E264" s="129" t="s">
        <v>2928</v>
      </c>
      <c r="F264" s="129" t="s">
        <v>1832</v>
      </c>
      <c r="G264" t="s">
        <v>1219</v>
      </c>
      <c r="H264" t="s">
        <v>3227</v>
      </c>
      <c r="I264" t="s">
        <v>3747</v>
      </c>
      <c r="J264" t="s">
        <v>3502</v>
      </c>
      <c r="K264" t="s">
        <v>1532</v>
      </c>
      <c r="L264" t="s">
        <v>2116</v>
      </c>
    </row>
    <row r="265" spans="1:12">
      <c r="A265" t="str">
        <f>INDEX(B265:L265,1,VLOOKUP(fenixSetup!M$2,DataSettings!HD$14:HE$24,2,FALSE))</f>
        <v>No</v>
      </c>
      <c r="B265" s="147" t="s">
        <v>221</v>
      </c>
      <c r="C265" t="s">
        <v>2205</v>
      </c>
      <c r="D265" t="s">
        <v>2736</v>
      </c>
      <c r="E265" s="129" t="s">
        <v>3018</v>
      </c>
      <c r="F265" s="129" t="s">
        <v>1916</v>
      </c>
      <c r="G265" t="s">
        <v>1312</v>
      </c>
      <c r="H265" t="s">
        <v>221</v>
      </c>
      <c r="I265" t="s">
        <v>3804</v>
      </c>
      <c r="J265" t="s">
        <v>3569</v>
      </c>
      <c r="K265" t="s">
        <v>221</v>
      </c>
      <c r="L265" t="s">
        <v>2205</v>
      </c>
    </row>
    <row r="266" spans="1:12">
      <c r="A266" t="str">
        <f>INDEX(B266:L266,1,VLOOKUP(fenixSetup!M$2,DataSettings!HD$14:HE$24,2,FALSE))</f>
        <v>NONE</v>
      </c>
      <c r="B266" s="147" t="s">
        <v>302</v>
      </c>
      <c r="C266" t="s">
        <v>2399</v>
      </c>
      <c r="D266" t="s">
        <v>2654</v>
      </c>
      <c r="E266" s="129" t="s">
        <v>2922</v>
      </c>
      <c r="F266" s="129" t="s">
        <v>1826</v>
      </c>
      <c r="G266" t="s">
        <v>1214</v>
      </c>
      <c r="H266" t="s">
        <v>3221</v>
      </c>
      <c r="I266" t="s">
        <v>2399</v>
      </c>
      <c r="J266" t="s">
        <v>3496</v>
      </c>
      <c r="K266" t="s">
        <v>1526</v>
      </c>
      <c r="L266" t="s">
        <v>2110</v>
      </c>
    </row>
    <row r="267" spans="1:12">
      <c r="A267" t="str">
        <f>INDEX(B267:L267,1,VLOOKUP(fenixSetup!M$2,DataSettings!HD$14:HE$24,2,FALSE))</f>
        <v>None</v>
      </c>
      <c r="B267" s="147" t="s">
        <v>327</v>
      </c>
      <c r="C267" t="s">
        <v>2206</v>
      </c>
      <c r="D267" t="s">
        <v>2737</v>
      </c>
      <c r="E267" s="129" t="s">
        <v>3019</v>
      </c>
      <c r="F267" s="129" t="s">
        <v>1917</v>
      </c>
      <c r="G267" t="s">
        <v>1313</v>
      </c>
      <c r="H267" t="s">
        <v>3311</v>
      </c>
      <c r="I267" t="s">
        <v>2206</v>
      </c>
      <c r="J267" t="s">
        <v>3570</v>
      </c>
      <c r="K267" t="s">
        <v>1625</v>
      </c>
      <c r="L267" t="s">
        <v>2206</v>
      </c>
    </row>
    <row r="268" spans="1:12">
      <c r="A268" t="str">
        <f>INDEX(B268:L268,1,VLOOKUP(fenixSetup!M$2,DataSettings!HD$14:HE$24,2,FALSE))</f>
        <v>Normal</v>
      </c>
      <c r="B268" s="147" t="s">
        <v>127</v>
      </c>
      <c r="C268" t="s">
        <v>127</v>
      </c>
      <c r="D268" t="s">
        <v>2700</v>
      </c>
      <c r="E268" s="129" t="s">
        <v>2977</v>
      </c>
      <c r="F268" s="129" t="s">
        <v>1875</v>
      </c>
      <c r="G268" t="s">
        <v>127</v>
      </c>
      <c r="H268" t="s">
        <v>3272</v>
      </c>
      <c r="I268" t="s">
        <v>127</v>
      </c>
      <c r="J268" t="s">
        <v>127</v>
      </c>
      <c r="K268" t="s">
        <v>127</v>
      </c>
      <c r="L268" t="s">
        <v>127</v>
      </c>
    </row>
    <row r="269" spans="1:12">
      <c r="A269" t="str">
        <f>INDEX(B269:L269,1,VLOOKUP(fenixSetup!M$2,DataSettings!HD$14:HE$24,2,FALSE))</f>
        <v>North Reference</v>
      </c>
      <c r="B269" s="147" t="s">
        <v>149</v>
      </c>
      <c r="C269" t="s">
        <v>2477</v>
      </c>
      <c r="D269" t="s">
        <v>2739</v>
      </c>
      <c r="E269" s="129" t="s">
        <v>3021</v>
      </c>
      <c r="F269" s="129" t="s">
        <v>1919</v>
      </c>
      <c r="G269" t="s">
        <v>1315</v>
      </c>
      <c r="H269" t="s">
        <v>3313</v>
      </c>
      <c r="I269" t="s">
        <v>2208</v>
      </c>
      <c r="J269" t="s">
        <v>3572</v>
      </c>
      <c r="K269" t="s">
        <v>1627</v>
      </c>
      <c r="L269" t="s">
        <v>2208</v>
      </c>
    </row>
    <row r="270" spans="1:12">
      <c r="A270" t="str">
        <f>INDEX(B270:L270,1,VLOOKUP(fenixSetup!M$2,DataSettings!HD$14:HE$24,2,FALSE))</f>
        <v>North Up</v>
      </c>
      <c r="B270" s="147" t="s">
        <v>124</v>
      </c>
      <c r="C270" t="s">
        <v>2476</v>
      </c>
      <c r="D270" t="s">
        <v>2738</v>
      </c>
      <c r="E270" s="129" t="s">
        <v>3020</v>
      </c>
      <c r="F270" s="129" t="s">
        <v>1918</v>
      </c>
      <c r="G270" t="s">
        <v>1314</v>
      </c>
      <c r="H270" t="s">
        <v>3312</v>
      </c>
      <c r="I270" t="s">
        <v>3805</v>
      </c>
      <c r="J270" t="s">
        <v>3571</v>
      </c>
      <c r="K270" t="s">
        <v>1626</v>
      </c>
      <c r="L270" t="s">
        <v>2207</v>
      </c>
    </row>
    <row r="271" spans="1:12">
      <c r="A271" t="str">
        <f>INDEX(B271:L271,1,VLOOKUP(fenixSetup!M$2,DataSettings!HD$14:HE$24,2,FALSE))</f>
        <v>Notification</v>
      </c>
      <c r="B271" s="147" t="s">
        <v>978</v>
      </c>
      <c r="C271" t="s">
        <v>2185</v>
      </c>
      <c r="D271" t="s">
        <v>2740</v>
      </c>
      <c r="E271" s="129" t="s">
        <v>3022</v>
      </c>
      <c r="F271" s="129" t="s">
        <v>1920</v>
      </c>
      <c r="G271" t="s">
        <v>1316</v>
      </c>
      <c r="H271" t="s">
        <v>3314</v>
      </c>
      <c r="I271" t="s">
        <v>3806</v>
      </c>
      <c r="J271" t="s">
        <v>3573</v>
      </c>
      <c r="K271" t="s">
        <v>1628</v>
      </c>
      <c r="L271" t="s">
        <v>2209</v>
      </c>
    </row>
    <row r="272" spans="1:12">
      <c r="A272" t="str">
        <f>INDEX(B272:L272,1,VLOOKUP(fenixSetup!M$2,DataSettings!HD$14:HE$24,2,FALSE))</f>
        <v>Degrees</v>
      </c>
      <c r="B272" s="147" t="s">
        <v>227</v>
      </c>
      <c r="C272" t="s">
        <v>2478</v>
      </c>
      <c r="D272" t="s">
        <v>2741</v>
      </c>
      <c r="E272" s="129" t="s">
        <v>3023</v>
      </c>
      <c r="F272" s="129" t="s">
        <v>1921</v>
      </c>
      <c r="G272" t="s">
        <v>1317</v>
      </c>
      <c r="H272" t="s">
        <v>3315</v>
      </c>
      <c r="I272" t="s">
        <v>2478</v>
      </c>
      <c r="J272" t="s">
        <v>3574</v>
      </c>
      <c r="K272" t="s">
        <v>1629</v>
      </c>
      <c r="L272" t="s">
        <v>2210</v>
      </c>
    </row>
    <row r="273" spans="1:12">
      <c r="A273" t="str">
        <f>INDEX(B273:L273,1,VLOOKUP(fenixSetup!M$2,DataSettings!HD$14:HE$24,2,FALSE))</f>
        <v>Obliq Mrctr Pt Az.</v>
      </c>
      <c r="B273" s="147" t="s">
        <v>441</v>
      </c>
      <c r="C273" t="s">
        <v>2559</v>
      </c>
      <c r="D273" t="s">
        <v>2818</v>
      </c>
      <c r="E273" s="129" t="s">
        <v>3121</v>
      </c>
      <c r="F273" s="129" t="s">
        <v>2008</v>
      </c>
      <c r="G273" t="s">
        <v>1416</v>
      </c>
      <c r="H273" t="s">
        <v>3398</v>
      </c>
      <c r="I273" t="s">
        <v>3875</v>
      </c>
      <c r="J273" t="s">
        <v>3657</v>
      </c>
      <c r="K273" t="s">
        <v>1728</v>
      </c>
      <c r="L273" t="s">
        <v>2305</v>
      </c>
    </row>
    <row r="274" spans="1:12">
      <c r="A274" t="str">
        <f>INDEX(B274:L274,1,VLOOKUP(fenixSetup!M$2,DataSettings!HD$14:HE$24,2,FALSE))</f>
        <v>Obliq Mrctr 2 Pt</v>
      </c>
      <c r="B274" s="147" t="s">
        <v>442</v>
      </c>
      <c r="C274" t="s">
        <v>2560</v>
      </c>
      <c r="D274" t="s">
        <v>2819</v>
      </c>
      <c r="E274" s="129" t="s">
        <v>3122</v>
      </c>
      <c r="F274" s="129" t="s">
        <v>2009</v>
      </c>
      <c r="G274" t="s">
        <v>1417</v>
      </c>
      <c r="H274" t="s">
        <v>3399</v>
      </c>
      <c r="I274" t="s">
        <v>3876</v>
      </c>
      <c r="J274" t="s">
        <v>3658</v>
      </c>
      <c r="K274" t="s">
        <v>1729</v>
      </c>
      <c r="L274" t="s">
        <v>2306</v>
      </c>
    </row>
    <row r="275" spans="1:12">
      <c r="A275" t="str">
        <f>INDEX(B275:L275,1,VLOOKUP(fenixSetup!M$2,DataSettings!HD$14:HE$24,2,FALSE))</f>
        <v>ODOMETER</v>
      </c>
      <c r="B275" s="147" t="s">
        <v>303</v>
      </c>
      <c r="C275" t="s">
        <v>2355</v>
      </c>
      <c r="D275" t="s">
        <v>2609</v>
      </c>
      <c r="E275" s="129" t="s">
        <v>2872</v>
      </c>
      <c r="F275" s="129" t="s">
        <v>1781</v>
      </c>
      <c r="G275" t="s">
        <v>1164</v>
      </c>
      <c r="H275" t="s">
        <v>3174</v>
      </c>
      <c r="I275" t="s">
        <v>3699</v>
      </c>
      <c r="J275" t="s">
        <v>3451</v>
      </c>
      <c r="K275" t="s">
        <v>1474</v>
      </c>
      <c r="L275" t="s">
        <v>2062</v>
      </c>
    </row>
    <row r="276" spans="1:12">
      <c r="A276" t="str">
        <f>INDEX(B276:L276,1,VLOOKUP(fenixSetup!M$2,DataSettings!HD$14:HE$24,2,FALSE))</f>
        <v>Off</v>
      </c>
      <c r="B276" s="147" t="s">
        <v>96</v>
      </c>
      <c r="C276" t="s">
        <v>2479</v>
      </c>
      <c r="D276" t="s">
        <v>2742</v>
      </c>
      <c r="E276" s="129" t="s">
        <v>3024</v>
      </c>
      <c r="F276" s="129" t="s">
        <v>1922</v>
      </c>
      <c r="G276" t="s">
        <v>1318</v>
      </c>
      <c r="H276" t="s">
        <v>3316</v>
      </c>
      <c r="I276" t="s">
        <v>2211</v>
      </c>
      <c r="J276" t="s">
        <v>3575</v>
      </c>
      <c r="K276" t="s">
        <v>1630</v>
      </c>
      <c r="L276" t="s">
        <v>2211</v>
      </c>
    </row>
    <row r="277" spans="1:12">
      <c r="A277" t="str">
        <f>INDEX(B277:L277,1,VLOOKUP(fenixSetup!M$2,DataSettings!HD$14:HE$24,2,FALSE))</f>
        <v>OFF COURSE</v>
      </c>
      <c r="B277" s="147" t="s">
        <v>304</v>
      </c>
      <c r="C277" t="s">
        <v>2339</v>
      </c>
      <c r="D277" t="s">
        <v>2591</v>
      </c>
      <c r="E277" s="129" t="s">
        <v>2856</v>
      </c>
      <c r="F277" s="129" t="s">
        <v>1765</v>
      </c>
      <c r="G277" t="s">
        <v>1145</v>
      </c>
      <c r="H277" t="s">
        <v>3158</v>
      </c>
      <c r="I277" t="s">
        <v>3685</v>
      </c>
      <c r="J277" t="s">
        <v>3433</v>
      </c>
      <c r="K277" t="s">
        <v>1456</v>
      </c>
      <c r="L277" t="s">
        <v>2044</v>
      </c>
    </row>
    <row r="278" spans="1:12">
      <c r="A278" t="str">
        <f>INDEX(B278:L278,1,VLOOKUP(fenixSetup!M$2,DataSettings!HD$14:HE$24,2,FALSE))</f>
        <v>Off Course</v>
      </c>
      <c r="B278" s="147" t="s">
        <v>863</v>
      </c>
      <c r="C278" t="s">
        <v>4292</v>
      </c>
      <c r="D278" t="s">
        <v>4293</v>
      </c>
      <c r="E278" s="129" t="s">
        <v>4294</v>
      </c>
      <c r="F278" s="129" t="s">
        <v>4295</v>
      </c>
      <c r="G278" t="s">
        <v>4296</v>
      </c>
      <c r="H278" t="s">
        <v>4297</v>
      </c>
      <c r="I278" t="s">
        <v>4298</v>
      </c>
      <c r="J278" t="s">
        <v>4299</v>
      </c>
      <c r="K278" t="s">
        <v>4300</v>
      </c>
      <c r="L278" t="s">
        <v>4301</v>
      </c>
    </row>
    <row r="279" spans="1:12">
      <c r="A279" t="str">
        <f>INDEX(B279:L279,1,VLOOKUP(fenixSetup!M$2,DataSettings!HD$14:HE$24,2,FALSE))</f>
        <v>On</v>
      </c>
      <c r="B279" s="147" t="s">
        <v>95</v>
      </c>
      <c r="C279" t="s">
        <v>2480</v>
      </c>
      <c r="D279" t="s">
        <v>2743</v>
      </c>
      <c r="E279" s="129" t="s">
        <v>3025</v>
      </c>
      <c r="F279" s="129" t="s">
        <v>1923</v>
      </c>
      <c r="G279" t="s">
        <v>1319</v>
      </c>
      <c r="H279" t="s">
        <v>3317</v>
      </c>
      <c r="I279" t="s">
        <v>2212</v>
      </c>
      <c r="J279" t="s">
        <v>3576</v>
      </c>
      <c r="K279" t="s">
        <v>1631</v>
      </c>
      <c r="L279" t="s">
        <v>2212</v>
      </c>
    </row>
    <row r="280" spans="1:12">
      <c r="A280" t="str">
        <f>INDEX(B280:L280,1,VLOOKUP(fenixSetup!M$2,DataSettings!HD$14:HE$24,2,FALSE))</f>
        <v>Options</v>
      </c>
      <c r="B280" s="147" t="s">
        <v>1977</v>
      </c>
      <c r="C280" t="s">
        <v>2521</v>
      </c>
      <c r="D280" t="s">
        <v>2788</v>
      </c>
      <c r="E280" s="129" t="s">
        <v>3010</v>
      </c>
      <c r="F280" s="129" t="s">
        <v>1977</v>
      </c>
      <c r="G280" t="s">
        <v>1376</v>
      </c>
      <c r="H280" t="s">
        <v>3365</v>
      </c>
      <c r="I280" t="s">
        <v>3845</v>
      </c>
      <c r="J280" t="s">
        <v>3621</v>
      </c>
      <c r="K280" t="s">
        <v>1689</v>
      </c>
      <c r="L280" t="s">
        <v>2265</v>
      </c>
    </row>
    <row r="281" spans="1:12">
      <c r="A281" t="str">
        <f>INDEX(B281:L281,1,VLOOKUP(fenixSetup!M$2,DataSettings!HD$14:HE$24,2,FALSE))</f>
        <v>Orientation</v>
      </c>
      <c r="B281" s="147" t="s">
        <v>1924</v>
      </c>
      <c r="C281" t="s">
        <v>2423</v>
      </c>
      <c r="D281" t="s">
        <v>2744</v>
      </c>
      <c r="E281" s="129" t="s">
        <v>3026</v>
      </c>
      <c r="F281" s="129" t="s">
        <v>1924</v>
      </c>
      <c r="G281" t="s">
        <v>1320</v>
      </c>
      <c r="H281" t="s">
        <v>3318</v>
      </c>
      <c r="I281" t="s">
        <v>2213</v>
      </c>
      <c r="J281" t="s">
        <v>3577</v>
      </c>
      <c r="K281" t="s">
        <v>1632</v>
      </c>
      <c r="L281" t="s">
        <v>2213</v>
      </c>
    </row>
    <row r="282" spans="1:12">
      <c r="A282" t="str">
        <f>INDEX(B282:L282,1,VLOOKUP(fenixSetup!M$2,DataSettings!HD$14:HE$24,2,FALSE))</f>
        <v>Other</v>
      </c>
      <c r="B282" s="147" t="s">
        <v>938</v>
      </c>
      <c r="C282" t="s">
        <v>2566</v>
      </c>
      <c r="D282" t="s">
        <v>2826</v>
      </c>
      <c r="E282" s="129" t="s">
        <v>3129</v>
      </c>
      <c r="F282" s="129" t="s">
        <v>2015</v>
      </c>
      <c r="G282" t="s">
        <v>1424</v>
      </c>
      <c r="H282" t="s">
        <v>3406</v>
      </c>
      <c r="I282" t="s">
        <v>3881</v>
      </c>
      <c r="J282" t="s">
        <v>3664</v>
      </c>
      <c r="K282" t="s">
        <v>1736</v>
      </c>
      <c r="L282" t="s">
        <v>2313</v>
      </c>
    </row>
    <row r="283" spans="1:12">
      <c r="A283" t="str">
        <f>INDEX(B283:L283,1,VLOOKUP(fenixSetup!M$2,DataSettings!HD$14:HE$24,2,FALSE))</f>
        <v>Output</v>
      </c>
      <c r="B283" s="147" t="s">
        <v>2481</v>
      </c>
      <c r="C283" t="s">
        <v>2481</v>
      </c>
      <c r="D283" t="s">
        <v>2745</v>
      </c>
      <c r="E283" s="129" t="s">
        <v>3027</v>
      </c>
      <c r="F283" s="129" t="s">
        <v>1925</v>
      </c>
      <c r="G283" t="s">
        <v>1321</v>
      </c>
      <c r="H283" t="s">
        <v>2481</v>
      </c>
      <c r="I283" t="s">
        <v>3807</v>
      </c>
      <c r="J283" t="s">
        <v>3578</v>
      </c>
      <c r="K283" t="s">
        <v>1633</v>
      </c>
      <c r="L283" t="s">
        <v>2214</v>
      </c>
    </row>
    <row r="284" spans="1:12">
      <c r="A284" t="str">
        <f>INDEX(B284:L284,1,VLOOKUP(fenixSetup!M$2,DataSettings!HD$14:HE$24,2,FALSE))</f>
        <v>PACE</v>
      </c>
      <c r="B284" s="147" t="s">
        <v>305</v>
      </c>
      <c r="C284" t="s">
        <v>1536</v>
      </c>
      <c r="D284" t="s">
        <v>1536</v>
      </c>
      <c r="E284" s="129" t="s">
        <v>2920</v>
      </c>
      <c r="F284" s="129" t="s">
        <v>1825</v>
      </c>
      <c r="G284" t="s">
        <v>305</v>
      </c>
      <c r="H284" t="s">
        <v>3219</v>
      </c>
      <c r="I284" t="s">
        <v>1536</v>
      </c>
      <c r="J284" t="s">
        <v>1524</v>
      </c>
      <c r="K284" t="s">
        <v>1524</v>
      </c>
      <c r="L284" t="s">
        <v>1536</v>
      </c>
    </row>
    <row r="285" spans="1:12">
      <c r="B285" s="147" t="s">
        <v>3913</v>
      </c>
      <c r="C285" t="s">
        <v>1344</v>
      </c>
      <c r="D285" t="s">
        <v>1344</v>
      </c>
      <c r="E285" s="129" t="s">
        <v>3047</v>
      </c>
      <c r="F285" s="129" t="s">
        <v>1946</v>
      </c>
      <c r="G285" t="s">
        <v>1344</v>
      </c>
      <c r="H285" t="s">
        <v>3337</v>
      </c>
      <c r="I285" t="s">
        <v>1344</v>
      </c>
      <c r="J285" t="s">
        <v>1654</v>
      </c>
      <c r="K285" t="s">
        <v>1654</v>
      </c>
      <c r="L285" t="s">
        <v>1344</v>
      </c>
    </row>
    <row r="286" spans="1:12">
      <c r="A286" t="str">
        <f>INDEX(B286:L286,1,VLOOKUP(fenixSetup!M$2,DataSettings!HD$14:HE$24,2,FALSE))</f>
        <v>Minimum Pace</v>
      </c>
      <c r="B286" s="147" t="s">
        <v>1011</v>
      </c>
      <c r="C286" t="s">
        <v>2483</v>
      </c>
      <c r="D286" t="s">
        <v>2747</v>
      </c>
      <c r="E286" s="129" t="s">
        <v>3029</v>
      </c>
      <c r="F286" s="129" t="s">
        <v>1927</v>
      </c>
      <c r="G286" t="s">
        <v>1323</v>
      </c>
      <c r="H286" t="s">
        <v>3320</v>
      </c>
      <c r="I286" t="s">
        <v>3809</v>
      </c>
      <c r="J286" t="s">
        <v>3580</v>
      </c>
      <c r="K286" t="s">
        <v>1635</v>
      </c>
      <c r="L286" t="s">
        <v>2216</v>
      </c>
    </row>
    <row r="287" spans="1:12">
      <c r="A287" t="str">
        <f>INDEX(B287:L287,1,VLOOKUP(fenixSetup!M$2,DataSettings!HD$14:HE$24,2,FALSE))</f>
        <v>Maximum Pace</v>
      </c>
      <c r="B287" s="147" t="s">
        <v>1012</v>
      </c>
      <c r="C287" t="s">
        <v>2482</v>
      </c>
      <c r="D287" t="s">
        <v>2746</v>
      </c>
      <c r="E287" s="129" t="s">
        <v>3028</v>
      </c>
      <c r="F287" s="129" t="s">
        <v>1926</v>
      </c>
      <c r="G287" t="s">
        <v>1322</v>
      </c>
      <c r="H287" t="s">
        <v>3319</v>
      </c>
      <c r="I287" t="s">
        <v>3808</v>
      </c>
      <c r="J287" t="s">
        <v>3579</v>
      </c>
      <c r="K287" t="s">
        <v>1634</v>
      </c>
      <c r="L287" t="s">
        <v>2215</v>
      </c>
    </row>
    <row r="288" spans="1:12">
      <c r="B288" s="147" t="s">
        <v>1928</v>
      </c>
      <c r="C288" t="s">
        <v>2484</v>
      </c>
      <c r="D288" t="s">
        <v>2748</v>
      </c>
      <c r="E288" s="129" t="s">
        <v>3030</v>
      </c>
      <c r="F288" s="129" t="s">
        <v>1928</v>
      </c>
      <c r="G288" t="s">
        <v>1324</v>
      </c>
      <c r="H288" t="s">
        <v>2748</v>
      </c>
      <c r="I288" t="s">
        <v>2484</v>
      </c>
      <c r="J288" t="s">
        <v>3581</v>
      </c>
      <c r="K288" t="s">
        <v>1636</v>
      </c>
      <c r="L288" t="s">
        <v>2217</v>
      </c>
    </row>
    <row r="289" spans="1:12">
      <c r="A289" t="str">
        <f>INDEX(B289:L289,1,VLOOKUP(fenixSetup!M$2,DataSettings!HD$14:HE$24,2,FALSE))</f>
        <v>Percent Remaining</v>
      </c>
      <c r="B289" s="147" t="s">
        <v>3951</v>
      </c>
      <c r="C289" t="s">
        <v>2485</v>
      </c>
      <c r="D289" t="s">
        <v>2749</v>
      </c>
      <c r="E289" s="129" t="s">
        <v>3031</v>
      </c>
      <c r="F289" s="129" t="s">
        <v>1929</v>
      </c>
      <c r="G289" t="s">
        <v>1325</v>
      </c>
      <c r="H289" t="s">
        <v>3321</v>
      </c>
      <c r="I289" t="s">
        <v>3810</v>
      </c>
      <c r="J289" t="s">
        <v>1637</v>
      </c>
      <c r="K289" t="s">
        <v>1637</v>
      </c>
      <c r="L289" t="s">
        <v>2218</v>
      </c>
    </row>
    <row r="290" spans="1:12">
      <c r="A290" t="str">
        <f>INDEX(B290:L290,1,VLOOKUP(fenixSetup!M$2,DataSettings!HD$14:HE$24,2,FALSE))</f>
        <v>Plot Type</v>
      </c>
      <c r="B290" s="147" t="s">
        <v>3952</v>
      </c>
      <c r="C290" t="s">
        <v>2486</v>
      </c>
      <c r="D290" t="s">
        <v>2750</v>
      </c>
      <c r="E290" s="129" t="s">
        <v>3032</v>
      </c>
      <c r="F290" s="129" t="s">
        <v>1930</v>
      </c>
      <c r="G290" t="s">
        <v>1326</v>
      </c>
      <c r="H290" t="s">
        <v>3322</v>
      </c>
      <c r="I290" t="s">
        <v>3811</v>
      </c>
      <c r="J290" t="s">
        <v>3582</v>
      </c>
      <c r="K290" t="s">
        <v>1638</v>
      </c>
      <c r="L290" t="s">
        <v>2219</v>
      </c>
    </row>
    <row r="291" spans="1:12">
      <c r="A291" t="str">
        <f>INDEX(B291:L291,1,VLOOKUP(fenixSetup!M$2,DataSettings!HD$14:HE$24,2,FALSE))</f>
        <v>Points</v>
      </c>
      <c r="B291" s="147" t="s">
        <v>1931</v>
      </c>
      <c r="C291" t="s">
        <v>2220</v>
      </c>
      <c r="D291" t="s">
        <v>2751</v>
      </c>
      <c r="E291" s="129" t="s">
        <v>3033</v>
      </c>
      <c r="F291" s="129" t="s">
        <v>1931</v>
      </c>
      <c r="G291" t="s">
        <v>1327</v>
      </c>
      <c r="H291" t="s">
        <v>3323</v>
      </c>
      <c r="I291" t="s">
        <v>2220</v>
      </c>
      <c r="J291" t="s">
        <v>3583</v>
      </c>
      <c r="K291" t="s">
        <v>1639</v>
      </c>
      <c r="L291" t="s">
        <v>2220</v>
      </c>
    </row>
    <row r="292" spans="1:12">
      <c r="A292" t="str">
        <f>INDEX(B292:L292,1,VLOOKUP(fenixSetup!M$2,DataSettings!HD$14:HE$24,2,FALSE))</f>
        <v>Position Format</v>
      </c>
      <c r="B292" s="147" t="s">
        <v>80</v>
      </c>
      <c r="C292" t="s">
        <v>4009</v>
      </c>
      <c r="D292" t="s">
        <v>4010</v>
      </c>
      <c r="E292" s="129" t="s">
        <v>3048</v>
      </c>
      <c r="F292" s="129" t="s">
        <v>4011</v>
      </c>
      <c r="G292" t="s">
        <v>4012</v>
      </c>
      <c r="H292" t="s">
        <v>4013</v>
      </c>
      <c r="I292" t="s">
        <v>4012</v>
      </c>
      <c r="J292" t="s">
        <v>4013</v>
      </c>
      <c r="K292" t="s">
        <v>4014</v>
      </c>
      <c r="L292" t="s">
        <v>4015</v>
      </c>
    </row>
    <row r="293" spans="1:12">
      <c r="A293" t="str">
        <f>INDEX(B293:L293,1,VLOOKUP(fenixSetup!M$2,DataSettings!HD$14:HE$24,2,FALSE))</f>
        <v>Pressure</v>
      </c>
      <c r="B293" s="147" t="s">
        <v>993</v>
      </c>
      <c r="C293" t="s">
        <v>2488</v>
      </c>
      <c r="D293" t="s">
        <v>2753</v>
      </c>
      <c r="E293" s="129" t="s">
        <v>3035</v>
      </c>
      <c r="F293" s="129" t="s">
        <v>1932</v>
      </c>
      <c r="G293" t="s">
        <v>1329</v>
      </c>
      <c r="H293" t="s">
        <v>3325</v>
      </c>
      <c r="I293" t="s">
        <v>3812</v>
      </c>
      <c r="J293" t="s">
        <v>3584</v>
      </c>
      <c r="K293" t="s">
        <v>1641</v>
      </c>
      <c r="L293" t="s">
        <v>2221</v>
      </c>
    </row>
    <row r="294" spans="1:12">
      <c r="A294" t="str">
        <f>INDEX(B294:L294,1,VLOOKUP(fenixSetup!M$2,DataSettings!HD$14:HE$24,2,FALSE))</f>
        <v>Profiles</v>
      </c>
      <c r="B294" s="147" t="s">
        <v>113</v>
      </c>
      <c r="C294" t="s">
        <v>2222</v>
      </c>
      <c r="D294" t="s">
        <v>2754</v>
      </c>
      <c r="E294" s="129" t="s">
        <v>3036</v>
      </c>
      <c r="F294" s="129" t="s">
        <v>1933</v>
      </c>
      <c r="G294" t="s">
        <v>1330</v>
      </c>
      <c r="H294" t="s">
        <v>3326</v>
      </c>
      <c r="I294" t="s">
        <v>2222</v>
      </c>
      <c r="J294" t="s">
        <v>3585</v>
      </c>
      <c r="K294" t="s">
        <v>1642</v>
      </c>
      <c r="L294" t="s">
        <v>2222</v>
      </c>
    </row>
    <row r="295" spans="1:12">
      <c r="A295" t="str">
        <f>INDEX(B295:L295,1,VLOOKUP(fenixSetup!M$2,DataSettings!HD$14:HE$24,2,FALSE))</f>
        <v>Proximity</v>
      </c>
      <c r="B295" s="147" t="s">
        <v>1017</v>
      </c>
      <c r="C295" t="s">
        <v>2497</v>
      </c>
      <c r="D295" t="s">
        <v>2762</v>
      </c>
      <c r="E295" s="129" t="s">
        <v>3049</v>
      </c>
      <c r="F295" s="129" t="s">
        <v>1947</v>
      </c>
      <c r="G295" t="s">
        <v>1345</v>
      </c>
      <c r="H295" t="s">
        <v>3338</v>
      </c>
      <c r="I295" t="s">
        <v>3819</v>
      </c>
      <c r="J295" t="s">
        <v>3592</v>
      </c>
      <c r="K295" t="s">
        <v>1655</v>
      </c>
      <c r="L295" t="s">
        <v>2234</v>
      </c>
    </row>
    <row r="296" spans="1:12">
      <c r="A296" t="str">
        <f>INDEX(B296:L296,1,VLOOKUP(fenixSetup!M$2,DataSettings!HD$14:HE$24,2,FALSE))</f>
        <v>Record Method</v>
      </c>
      <c r="B296" s="147" t="s">
        <v>1046</v>
      </c>
      <c r="C296" t="s">
        <v>2489</v>
      </c>
      <c r="D296" t="s">
        <v>1331</v>
      </c>
      <c r="E296" s="129" t="s">
        <v>3037</v>
      </c>
      <c r="F296" s="129" t="s">
        <v>1934</v>
      </c>
      <c r="G296" t="s">
        <v>1331</v>
      </c>
      <c r="H296" t="s">
        <v>3327</v>
      </c>
      <c r="I296" t="s">
        <v>2489</v>
      </c>
      <c r="J296" t="s">
        <v>1643</v>
      </c>
      <c r="K296" t="s">
        <v>1643</v>
      </c>
      <c r="L296" t="s">
        <v>2223</v>
      </c>
    </row>
    <row r="297" spans="1:12">
      <c r="A297" t="str">
        <f>INDEX(B297:L297,1,VLOOKUP(fenixSetup!M$2,DataSettings!HD$14:HE$24,2,FALSE))</f>
        <v>Running</v>
      </c>
      <c r="B297" s="147" t="s">
        <v>570</v>
      </c>
      <c r="C297" t="s">
        <v>2518</v>
      </c>
      <c r="D297" t="s">
        <v>2784</v>
      </c>
      <c r="E297" s="129" t="s">
        <v>3077</v>
      </c>
      <c r="F297" s="129" t="s">
        <v>1973</v>
      </c>
      <c r="G297" t="s">
        <v>1372</v>
      </c>
      <c r="H297" t="s">
        <v>3361</v>
      </c>
      <c r="I297" t="s">
        <v>3841</v>
      </c>
      <c r="J297" t="s">
        <v>3618</v>
      </c>
      <c r="K297" t="s">
        <v>1685</v>
      </c>
      <c r="L297" t="s">
        <v>2261</v>
      </c>
    </row>
    <row r="298" spans="1:12">
      <c r="A298" t="str">
        <f>INDEX(B298:L298,1,VLOOKUP(fenixSetup!M$2,DataSettings!HD$14:HE$24,2,FALSE))</f>
        <v>S</v>
      </c>
      <c r="B298" s="147" t="s">
        <v>1388</v>
      </c>
      <c r="C298" t="s">
        <v>1388</v>
      </c>
      <c r="D298" t="s">
        <v>2795</v>
      </c>
      <c r="E298" s="129" t="s">
        <v>1700</v>
      </c>
      <c r="F298" s="129" t="s">
        <v>1388</v>
      </c>
      <c r="G298" t="s">
        <v>1388</v>
      </c>
      <c r="H298" t="s">
        <v>1388</v>
      </c>
      <c r="I298" t="s">
        <v>1388</v>
      </c>
      <c r="J298" t="s">
        <v>1388</v>
      </c>
      <c r="K298" t="s">
        <v>1388</v>
      </c>
      <c r="L298" t="s">
        <v>1388</v>
      </c>
    </row>
    <row r="299" spans="1:12">
      <c r="B299" s="147" t="s">
        <v>3953</v>
      </c>
      <c r="C299" t="s">
        <v>2517</v>
      </c>
      <c r="D299" t="s">
        <v>1371</v>
      </c>
      <c r="E299" s="129" t="s">
        <v>1371</v>
      </c>
      <c r="F299" s="129" t="s">
        <v>1371</v>
      </c>
      <c r="G299" t="s">
        <v>1371</v>
      </c>
      <c r="H299" t="s">
        <v>1056</v>
      </c>
      <c r="I299" t="s">
        <v>3840</v>
      </c>
      <c r="J299" t="s">
        <v>3617</v>
      </c>
      <c r="K299" t="s">
        <v>1684</v>
      </c>
      <c r="L299" t="s">
        <v>2260</v>
      </c>
    </row>
    <row r="300" spans="1:12">
      <c r="A300" t="str">
        <f>INDEX(B300:L300,1,VLOOKUP(fenixSetup!M$2,DataSettings!HD$14:HE$24,2,FALSE))</f>
        <v>Seconds Style</v>
      </c>
      <c r="B300" s="147" t="s">
        <v>135</v>
      </c>
      <c r="C300" t="s">
        <v>2491</v>
      </c>
      <c r="D300" t="s">
        <v>2756</v>
      </c>
      <c r="E300" s="129" t="s">
        <v>3039</v>
      </c>
      <c r="F300" s="129" t="s">
        <v>1936</v>
      </c>
      <c r="G300" t="s">
        <v>1333</v>
      </c>
      <c r="H300" t="s">
        <v>3329</v>
      </c>
      <c r="I300" t="s">
        <v>3813</v>
      </c>
      <c r="J300" t="s">
        <v>3586</v>
      </c>
      <c r="K300" t="s">
        <v>1645</v>
      </c>
      <c r="L300" t="s">
        <v>2225</v>
      </c>
    </row>
    <row r="301" spans="1:12">
      <c r="A301" t="str">
        <f>INDEX(B301:L301,1,VLOOKUP(fenixSetup!M$2,DataSettings!HD$14:HE$24,2,FALSE))</f>
        <v>sec</v>
      </c>
      <c r="B301" s="147" t="s">
        <v>1056</v>
      </c>
      <c r="C301" t="s">
        <v>2517</v>
      </c>
      <c r="D301" t="s">
        <v>2783</v>
      </c>
      <c r="E301" s="129" t="s">
        <v>1371</v>
      </c>
      <c r="F301" s="129" t="s">
        <v>1371</v>
      </c>
      <c r="G301" t="s">
        <v>1371</v>
      </c>
      <c r="H301" t="s">
        <v>1056</v>
      </c>
      <c r="I301" t="s">
        <v>2260</v>
      </c>
      <c r="J301" t="s">
        <v>3616</v>
      </c>
      <c r="K301" t="s">
        <v>1683</v>
      </c>
      <c r="L301" t="s">
        <v>2260</v>
      </c>
    </row>
    <row r="302" spans="1:12">
      <c r="A302" t="str">
        <f>INDEX(B302:L302,1,VLOOKUP(fenixSetup!M$2,DataSettings!HD$14:HE$24,2,FALSE))</f>
        <v>Type</v>
      </c>
      <c r="B302" s="147" t="s">
        <v>1028</v>
      </c>
      <c r="C302" t="s">
        <v>4254</v>
      </c>
      <c r="D302" t="s">
        <v>4255</v>
      </c>
      <c r="E302" s="129" t="s">
        <v>4256</v>
      </c>
      <c r="F302" s="129" t="s">
        <v>4257</v>
      </c>
      <c r="G302" t="s">
        <v>4258</v>
      </c>
      <c r="H302" t="s">
        <v>4259</v>
      </c>
      <c r="I302" t="s">
        <v>4254</v>
      </c>
      <c r="J302" t="s">
        <v>4260</v>
      </c>
      <c r="K302" t="s">
        <v>4260</v>
      </c>
      <c r="L302" t="s">
        <v>4261</v>
      </c>
    </row>
    <row r="303" spans="1:12">
      <c r="A303" t="str">
        <f>INDEX(B303:L303,1,VLOOKUP(fenixSetup!M$2,DataSettings!HD$14:HE$24,2,FALSE))</f>
        <v>Mode</v>
      </c>
      <c r="B303" s="147" t="s">
        <v>995</v>
      </c>
      <c r="C303" t="s">
        <v>2429</v>
      </c>
      <c r="D303" t="s">
        <v>1247</v>
      </c>
      <c r="E303" s="129" t="s">
        <v>2954</v>
      </c>
      <c r="F303" s="129" t="s">
        <v>995</v>
      </c>
      <c r="G303" t="s">
        <v>1247</v>
      </c>
      <c r="H303" t="s">
        <v>1560</v>
      </c>
      <c r="I303" t="s">
        <v>1247</v>
      </c>
      <c r="J303" t="s">
        <v>1560</v>
      </c>
      <c r="K303" t="s">
        <v>1560</v>
      </c>
      <c r="L303" t="s">
        <v>2142</v>
      </c>
    </row>
    <row r="304" spans="1:12">
      <c r="A304" t="str">
        <f>INDEX(B304:L304,1,VLOOKUP(fenixSetup!M$2,DataSettings!HD$14:HE$24,2,FALSE))</f>
        <v>Sensors</v>
      </c>
      <c r="B304" s="147" t="s">
        <v>942</v>
      </c>
      <c r="C304" t="s">
        <v>2235</v>
      </c>
      <c r="D304" t="s">
        <v>942</v>
      </c>
      <c r="E304" s="129" t="s">
        <v>3050</v>
      </c>
      <c r="F304" s="129" t="s">
        <v>1948</v>
      </c>
      <c r="G304" t="s">
        <v>1346</v>
      </c>
      <c r="H304" t="s">
        <v>3339</v>
      </c>
      <c r="I304" t="s">
        <v>2235</v>
      </c>
      <c r="J304" t="s">
        <v>1656</v>
      </c>
      <c r="K304" t="s">
        <v>1656</v>
      </c>
      <c r="L304" t="s">
        <v>2235</v>
      </c>
    </row>
    <row r="305" spans="1:12">
      <c r="B305" s="147" t="s">
        <v>977</v>
      </c>
      <c r="C305" t="s">
        <v>2492</v>
      </c>
      <c r="D305" t="s">
        <v>2728</v>
      </c>
      <c r="E305" s="129" t="s">
        <v>3040</v>
      </c>
      <c r="F305" s="129" t="s">
        <v>1937</v>
      </c>
      <c r="G305" t="s">
        <v>1334</v>
      </c>
      <c r="H305" t="s">
        <v>3330</v>
      </c>
      <c r="I305" t="s">
        <v>3814</v>
      </c>
      <c r="J305" t="s">
        <v>3587</v>
      </c>
      <c r="K305" t="s">
        <v>1646</v>
      </c>
      <c r="L305" t="s">
        <v>2226</v>
      </c>
    </row>
    <row r="306" spans="1:12">
      <c r="A306" t="str">
        <f>INDEX(B306:L306,1,VLOOKUP(fenixSetup!M$2,DataSettings!HD$14:HE$24,2,FALSE))</f>
        <v>Setting</v>
      </c>
      <c r="B306" s="147" t="s">
        <v>996</v>
      </c>
      <c r="C306" t="s">
        <v>4305</v>
      </c>
      <c r="D306" t="s">
        <v>4302</v>
      </c>
      <c r="E306" s="129" t="s">
        <v>4304</v>
      </c>
      <c r="F306" s="129" t="s">
        <v>4303</v>
      </c>
      <c r="G306" t="s">
        <v>4306</v>
      </c>
      <c r="H306" t="s">
        <v>4307</v>
      </c>
      <c r="I306" t="s">
        <v>4308</v>
      </c>
      <c r="J306" t="s">
        <v>4309</v>
      </c>
      <c r="K306" t="s">
        <v>4310</v>
      </c>
      <c r="L306" t="s">
        <v>4311</v>
      </c>
    </row>
    <row r="307" spans="1:12">
      <c r="B307" s="147" t="s">
        <v>3954</v>
      </c>
      <c r="C307" t="s">
        <v>2493</v>
      </c>
      <c r="D307" t="s">
        <v>2757</v>
      </c>
      <c r="E307" s="129" t="s">
        <v>3041</v>
      </c>
      <c r="F307" s="129" t="s">
        <v>1938</v>
      </c>
      <c r="G307" t="s">
        <v>1335</v>
      </c>
      <c r="H307" t="s">
        <v>3331</v>
      </c>
      <c r="I307" t="s">
        <v>3815</v>
      </c>
      <c r="J307" t="s">
        <v>3588</v>
      </c>
      <c r="K307" t="s">
        <v>1647</v>
      </c>
      <c r="L307" t="s">
        <v>2227</v>
      </c>
    </row>
    <row r="308" spans="1:12">
      <c r="B308" s="147" t="s">
        <v>3955</v>
      </c>
      <c r="C308" t="s">
        <v>2576</v>
      </c>
      <c r="D308" t="s">
        <v>2839</v>
      </c>
      <c r="E308" s="129" t="s">
        <v>3143</v>
      </c>
      <c r="F308" s="129" t="s">
        <v>2029</v>
      </c>
      <c r="G308" t="s">
        <v>1436</v>
      </c>
      <c r="H308" t="s">
        <v>3420</v>
      </c>
      <c r="I308" t="s">
        <v>3860</v>
      </c>
      <c r="J308" t="s">
        <v>3674</v>
      </c>
      <c r="K308" t="s">
        <v>1749</v>
      </c>
      <c r="L308" t="s">
        <v>2290</v>
      </c>
    </row>
    <row r="309" spans="1:12">
      <c r="A309" t="str">
        <f>INDEX(B309:L309,1,VLOOKUP(fenixSetup!M$2,DataSettings!HD$14:HE$24,2,FALSE))</f>
        <v>Show</v>
      </c>
      <c r="B309" s="147" t="s">
        <v>359</v>
      </c>
      <c r="C309" t="s">
        <v>2490</v>
      </c>
      <c r="D309" t="s">
        <v>2755</v>
      </c>
      <c r="E309" s="129" t="s">
        <v>3038</v>
      </c>
      <c r="F309" s="129" t="s">
        <v>1935</v>
      </c>
      <c r="G309" t="s">
        <v>1332</v>
      </c>
      <c r="H309" t="s">
        <v>3328</v>
      </c>
      <c r="I309" t="s">
        <v>2490</v>
      </c>
      <c r="J309" t="s">
        <v>1644</v>
      </c>
      <c r="K309" t="s">
        <v>1644</v>
      </c>
      <c r="L309" t="s">
        <v>2224</v>
      </c>
    </row>
    <row r="310" spans="1:12">
      <c r="A310" t="str">
        <f>INDEX(B310:L310,1,VLOOKUP(fenixSetup!M$2,DataSettings!HD$14:HE$24,2,FALSE))</f>
        <v>SPEED</v>
      </c>
      <c r="B310" s="147" t="s">
        <v>306</v>
      </c>
      <c r="C310" t="s">
        <v>2054</v>
      </c>
      <c r="D310" t="s">
        <v>2601</v>
      </c>
      <c r="E310" s="129" t="s">
        <v>2864</v>
      </c>
      <c r="F310" s="129" t="s">
        <v>1773</v>
      </c>
      <c r="G310" t="s">
        <v>1155</v>
      </c>
      <c r="H310" t="s">
        <v>3167</v>
      </c>
      <c r="I310" t="s">
        <v>3694</v>
      </c>
      <c r="J310" t="s">
        <v>3443</v>
      </c>
      <c r="K310" t="s">
        <v>1466</v>
      </c>
      <c r="L310" t="s">
        <v>2054</v>
      </c>
    </row>
    <row r="311" spans="1:12">
      <c r="A311" t="str">
        <f>INDEX(B311:L311,1,VLOOKUP(fenixSetup!M$2,DataSettings!HD$14:HE$24,2,FALSE))</f>
        <v>Speed</v>
      </c>
      <c r="B311" s="147" t="s">
        <v>4282</v>
      </c>
      <c r="C311" t="s">
        <v>4283</v>
      </c>
      <c r="D311" t="s">
        <v>4284</v>
      </c>
      <c r="E311" s="129" t="s">
        <v>4285</v>
      </c>
      <c r="F311" s="129" t="s">
        <v>4286</v>
      </c>
      <c r="G311" t="s">
        <v>4287</v>
      </c>
      <c r="H311" t="s">
        <v>4288</v>
      </c>
      <c r="I311" t="s">
        <v>4289</v>
      </c>
      <c r="J311" t="s">
        <v>4290</v>
      </c>
      <c r="K311" t="s">
        <v>4291</v>
      </c>
      <c r="L311" t="s">
        <v>4283</v>
      </c>
    </row>
    <row r="312" spans="1:12">
      <c r="A312" t="str">
        <f>INDEX(B312:L312,1,VLOOKUP(fenixSetup!M$2,DataSettings!HD$14:HE$24,2,FALSE))</f>
        <v>Start/Stop</v>
      </c>
      <c r="B312" s="147" t="s">
        <v>105</v>
      </c>
      <c r="C312" t="s">
        <v>2494</v>
      </c>
      <c r="D312" t="s">
        <v>2494</v>
      </c>
      <c r="E312" s="129" t="s">
        <v>3042</v>
      </c>
      <c r="F312" s="129" t="s">
        <v>1939</v>
      </c>
      <c r="G312" t="s">
        <v>105</v>
      </c>
      <c r="H312" t="s">
        <v>3332</v>
      </c>
      <c r="I312" t="s">
        <v>2494</v>
      </c>
      <c r="J312" t="s">
        <v>3589</v>
      </c>
      <c r="K312" t="s">
        <v>1648</v>
      </c>
      <c r="L312" t="s">
        <v>2228</v>
      </c>
    </row>
    <row r="313" spans="1:12">
      <c r="A313" t="str">
        <f>INDEX(B313:L313,1,VLOOKUP(fenixSetup!M$2,DataSettings!HD$14:HE$24,2,FALSE))</f>
        <v>Statute</v>
      </c>
      <c r="B313" s="147" t="s">
        <v>421</v>
      </c>
      <c r="C313" t="s">
        <v>421</v>
      </c>
      <c r="D313" t="s">
        <v>2837</v>
      </c>
      <c r="E313" s="129" t="s">
        <v>3141</v>
      </c>
      <c r="F313" s="129" t="s">
        <v>2027</v>
      </c>
      <c r="G313" t="s">
        <v>421</v>
      </c>
      <c r="H313" t="s">
        <v>3418</v>
      </c>
      <c r="I313" t="s">
        <v>3888</v>
      </c>
      <c r="J313" t="s">
        <v>3672</v>
      </c>
      <c r="K313" t="s">
        <v>1747</v>
      </c>
      <c r="L313" t="s">
        <v>2324</v>
      </c>
    </row>
    <row r="314" spans="1:12">
      <c r="A314" t="str">
        <f>INDEX(B314:L314,1,VLOOKUP(fenixSetup!M$2,DataSettings!HD$14:HE$24,2,FALSE))</f>
        <v>Strgrph Equitorial</v>
      </c>
      <c r="B314" s="151" t="s">
        <v>440</v>
      </c>
      <c r="C314" t="s">
        <v>2561</v>
      </c>
      <c r="D314" t="s">
        <v>2820</v>
      </c>
      <c r="E314" s="129" t="s">
        <v>3123</v>
      </c>
      <c r="F314" s="129" t="s">
        <v>2010</v>
      </c>
      <c r="G314" t="s">
        <v>1418</v>
      </c>
      <c r="H314" t="s">
        <v>3400</v>
      </c>
      <c r="I314" t="s">
        <v>3877</v>
      </c>
      <c r="J314" t="s">
        <v>3659</v>
      </c>
      <c r="K314" t="s">
        <v>1730</v>
      </c>
      <c r="L314" t="s">
        <v>2307</v>
      </c>
    </row>
    <row r="315" spans="1:12">
      <c r="A315" t="str">
        <f>INDEX(B315:L315,1,VLOOKUP(fenixSetup!M$2,DataSettings!HD$14:HE$24,2,FALSE))</f>
        <v>Strgrph North Pole</v>
      </c>
      <c r="B315" s="151" t="s">
        <v>437</v>
      </c>
      <c r="C315" t="s">
        <v>2562</v>
      </c>
      <c r="D315" t="s">
        <v>2821</v>
      </c>
      <c r="E315" s="129" t="s">
        <v>3124</v>
      </c>
      <c r="F315" s="129" t="s">
        <v>2011</v>
      </c>
      <c r="G315" t="s">
        <v>1419</v>
      </c>
      <c r="H315" t="s">
        <v>3401</v>
      </c>
      <c r="I315" t="s">
        <v>3878</v>
      </c>
      <c r="J315" t="s">
        <v>3660</v>
      </c>
      <c r="K315" t="s">
        <v>1731</v>
      </c>
      <c r="L315" t="s">
        <v>2308</v>
      </c>
    </row>
    <row r="316" spans="1:12">
      <c r="A316" t="str">
        <f>INDEX(B316:L316,1,VLOOKUP(fenixSetup!M$2,DataSettings!HD$14:HE$24,2,FALSE))</f>
        <v>Strgrph Oblique</v>
      </c>
      <c r="B316" s="151" t="s">
        <v>439</v>
      </c>
      <c r="C316" t="s">
        <v>2563</v>
      </c>
      <c r="D316" t="s">
        <v>2822</v>
      </c>
      <c r="E316" s="129" t="s">
        <v>3125</v>
      </c>
      <c r="F316" s="129" t="s">
        <v>439</v>
      </c>
      <c r="G316" t="s">
        <v>1420</v>
      </c>
      <c r="H316" t="s">
        <v>3402</v>
      </c>
      <c r="I316" t="s">
        <v>3879</v>
      </c>
      <c r="J316" t="s">
        <v>3661</v>
      </c>
      <c r="K316" t="s">
        <v>1732</v>
      </c>
      <c r="L316" t="s">
        <v>2309</v>
      </c>
    </row>
    <row r="317" spans="1:12">
      <c r="A317" t="str">
        <f>INDEX(B317:L317,1,VLOOKUP(fenixSetup!M$2,DataSettings!HD$14:HE$24,2,FALSE))</f>
        <v>Strgrph South Pole</v>
      </c>
      <c r="B317" s="151" t="s">
        <v>438</v>
      </c>
      <c r="C317" t="s">
        <v>2564</v>
      </c>
      <c r="D317" t="s">
        <v>2823</v>
      </c>
      <c r="E317" s="129" t="s">
        <v>3126</v>
      </c>
      <c r="F317" s="129" t="s">
        <v>2012</v>
      </c>
      <c r="G317" t="s">
        <v>1421</v>
      </c>
      <c r="H317" t="s">
        <v>3403</v>
      </c>
      <c r="I317" t="s">
        <v>3880</v>
      </c>
      <c r="J317" t="s">
        <v>3662</v>
      </c>
      <c r="K317" t="s">
        <v>1733</v>
      </c>
      <c r="L317" t="s">
        <v>2310</v>
      </c>
    </row>
    <row r="318" spans="1:12">
      <c r="A318" t="str">
        <f>INDEX(B318:L318,1,VLOOKUP(fenixSetup!M$2,DataSettings!HD$14:HE$24,2,FALSE))</f>
        <v>Settings</v>
      </c>
      <c r="B318" s="147" t="s">
        <v>4312</v>
      </c>
      <c r="C318" t="s">
        <v>4321</v>
      </c>
      <c r="D318" t="s">
        <v>4320</v>
      </c>
      <c r="E318" s="129" t="s">
        <v>3010</v>
      </c>
      <c r="F318" s="129" t="s">
        <v>4319</v>
      </c>
      <c r="G318" t="s">
        <v>4318</v>
      </c>
      <c r="H318" t="s">
        <v>4317</v>
      </c>
      <c r="I318" t="s">
        <v>4316</v>
      </c>
      <c r="J318" t="s">
        <v>4315</v>
      </c>
      <c r="K318" t="s">
        <v>4314</v>
      </c>
      <c r="L318" t="s">
        <v>4313</v>
      </c>
    </row>
    <row r="319" spans="1:12">
      <c r="A319" t="str">
        <f>INDEX(B319:L319,1,VLOOKUP(fenixSetup!M$2,DataSettings!HD$14:HE$24,2,FALSE))</f>
        <v>STOP TIME</v>
      </c>
      <c r="B319" s="147" t="s">
        <v>307</v>
      </c>
      <c r="C319" t="s">
        <v>2357</v>
      </c>
      <c r="D319" t="s">
        <v>2611</v>
      </c>
      <c r="E319" s="129" t="s">
        <v>2874</v>
      </c>
      <c r="F319" s="129" t="s">
        <v>1783</v>
      </c>
      <c r="G319" t="s">
        <v>1166</v>
      </c>
      <c r="H319" t="s">
        <v>3177</v>
      </c>
      <c r="I319" t="s">
        <v>2064</v>
      </c>
      <c r="J319" t="s">
        <v>3453</v>
      </c>
      <c r="K319" t="s">
        <v>1477</v>
      </c>
      <c r="L319" t="s">
        <v>2064</v>
      </c>
    </row>
    <row r="320" spans="1:12">
      <c r="A320" t="str">
        <f>INDEX(B320:L320,1,VLOOKUP(fenixSetup!M$2,DataSettings!HD$14:HE$24,2,FALSE))</f>
        <v>STOPWATCH</v>
      </c>
      <c r="B320" s="147" t="s">
        <v>308</v>
      </c>
      <c r="C320" t="s">
        <v>2398</v>
      </c>
      <c r="D320" t="s">
        <v>308</v>
      </c>
      <c r="E320" s="129" t="s">
        <v>2921</v>
      </c>
      <c r="F320" s="129" t="s">
        <v>1800</v>
      </c>
      <c r="G320" t="s">
        <v>1213</v>
      </c>
      <c r="H320" t="s">
        <v>3220</v>
      </c>
      <c r="I320" t="s">
        <v>3742</v>
      </c>
      <c r="J320" t="s">
        <v>1525</v>
      </c>
      <c r="K320" t="s">
        <v>1525</v>
      </c>
      <c r="L320" t="s">
        <v>2109</v>
      </c>
    </row>
    <row r="321" spans="1:12">
      <c r="A321" t="str">
        <f>INDEX(B321:L321,1,VLOOKUP(fenixSetup!M$2,DataSettings!HD$14:HE$24,2,FALSE))</f>
        <v>SUNRISE</v>
      </c>
      <c r="B321" s="147" t="s">
        <v>309</v>
      </c>
      <c r="C321" t="s">
        <v>2348</v>
      </c>
      <c r="D321" t="s">
        <v>2602</v>
      </c>
      <c r="E321" s="129" t="s">
        <v>2865</v>
      </c>
      <c r="F321" s="129" t="s">
        <v>1774</v>
      </c>
      <c r="G321" t="s">
        <v>1156</v>
      </c>
      <c r="H321" t="s">
        <v>3168</v>
      </c>
      <c r="I321" t="s">
        <v>3695</v>
      </c>
      <c r="J321" t="s">
        <v>3444</v>
      </c>
      <c r="K321" t="s">
        <v>1467</v>
      </c>
      <c r="L321" t="s">
        <v>2055</v>
      </c>
    </row>
    <row r="322" spans="1:12">
      <c r="A322" t="str">
        <f>INDEX(B322:L322,1,VLOOKUP(fenixSetup!M$2,DataSettings!HD$14:HE$24,2,FALSE))</f>
        <v>Sunrise</v>
      </c>
      <c r="B322" s="147" t="s">
        <v>3908</v>
      </c>
      <c r="C322" t="s">
        <v>2500</v>
      </c>
      <c r="D322" t="s">
        <v>2765</v>
      </c>
      <c r="E322" s="129" t="s">
        <v>3054</v>
      </c>
      <c r="F322" s="129" t="s">
        <v>1952</v>
      </c>
      <c r="G322" t="s">
        <v>1350</v>
      </c>
      <c r="H322" t="s">
        <v>3342</v>
      </c>
      <c r="I322" t="s">
        <v>3821</v>
      </c>
      <c r="J322" t="s">
        <v>3594</v>
      </c>
      <c r="K322" t="s">
        <v>1660</v>
      </c>
      <c r="L322" t="s">
        <v>2239</v>
      </c>
    </row>
    <row r="323" spans="1:12">
      <c r="A323" t="str">
        <f>INDEX(B323:L323,1,VLOOKUP(fenixSetup!M$2,DataSettings!HD$14:HE$24,2,FALSE))</f>
        <v>SUNSET</v>
      </c>
      <c r="B323" s="147" t="s">
        <v>310</v>
      </c>
      <c r="C323" t="s">
        <v>2349</v>
      </c>
      <c r="D323" t="s">
        <v>2603</v>
      </c>
      <c r="E323" s="129" t="s">
        <v>2866</v>
      </c>
      <c r="F323" s="129" t="s">
        <v>1775</v>
      </c>
      <c r="G323" t="s">
        <v>1157</v>
      </c>
      <c r="H323" t="s">
        <v>3169</v>
      </c>
      <c r="I323" t="s">
        <v>2349</v>
      </c>
      <c r="J323" t="s">
        <v>3445</v>
      </c>
      <c r="K323" t="s">
        <v>1468</v>
      </c>
      <c r="L323" t="s">
        <v>2056</v>
      </c>
    </row>
    <row r="324" spans="1:12">
      <c r="A324" t="str">
        <f>INDEX(B324:L324,1,VLOOKUP(fenixSetup!M$2,DataSettings!HD$14:HE$24,2,FALSE))</f>
        <v>Sunset</v>
      </c>
      <c r="B324" s="147" t="s">
        <v>3909</v>
      </c>
      <c r="C324" t="s">
        <v>2240</v>
      </c>
      <c r="D324" t="s">
        <v>2766</v>
      </c>
      <c r="E324" s="129" t="s">
        <v>3055</v>
      </c>
      <c r="F324" s="129" t="s">
        <v>1953</v>
      </c>
      <c r="G324" t="s">
        <v>1351</v>
      </c>
      <c r="H324" t="s">
        <v>3343</v>
      </c>
      <c r="I324" t="s">
        <v>3822</v>
      </c>
      <c r="J324" t="s">
        <v>3595</v>
      </c>
      <c r="K324" t="s">
        <v>1661</v>
      </c>
      <c r="L324" t="s">
        <v>2240</v>
      </c>
    </row>
    <row r="325" spans="1:12">
      <c r="A325" t="str">
        <f>INDEX(B325:L325,1,VLOOKUP(fenixSetup!M$2,DataSettings!HD$14:HE$24,2,FALSE))</f>
        <v>TEMP.</v>
      </c>
      <c r="B325" s="147" t="s">
        <v>1182</v>
      </c>
      <c r="C325" t="s">
        <v>1182</v>
      </c>
      <c r="D325" t="s">
        <v>311</v>
      </c>
      <c r="E325" s="129" t="s">
        <v>2889</v>
      </c>
      <c r="F325" s="129" t="s">
        <v>1493</v>
      </c>
      <c r="G325" t="s">
        <v>1182</v>
      </c>
      <c r="H325" t="s">
        <v>1493</v>
      </c>
      <c r="I325" t="s">
        <v>1182</v>
      </c>
      <c r="J325" t="s">
        <v>1493</v>
      </c>
      <c r="K325" t="s">
        <v>1493</v>
      </c>
      <c r="L325" t="s">
        <v>1182</v>
      </c>
    </row>
    <row r="326" spans="1:12">
      <c r="A326" t="str">
        <f>INDEX(B326:L326,1,VLOOKUP(fenixSetup!M$2,DataSettings!HD$14:HE$24,2,FALSE))</f>
        <v>Temp.</v>
      </c>
      <c r="B326" s="147" t="s">
        <v>322</v>
      </c>
      <c r="C326" t="s">
        <v>322</v>
      </c>
      <c r="D326" t="s">
        <v>322</v>
      </c>
      <c r="E326" s="129" t="s">
        <v>2849</v>
      </c>
      <c r="F326" s="129" t="s">
        <v>1954</v>
      </c>
      <c r="G326" t="s">
        <v>322</v>
      </c>
      <c r="H326" t="s">
        <v>1448</v>
      </c>
      <c r="I326" t="s">
        <v>1138</v>
      </c>
      <c r="J326" t="s">
        <v>3596</v>
      </c>
      <c r="K326" t="s">
        <v>1448</v>
      </c>
      <c r="L326" t="s">
        <v>322</v>
      </c>
    </row>
    <row r="327" spans="1:12">
      <c r="A327" t="str">
        <f>INDEX(B327:L327,1,VLOOKUP(fenixSetup!M$2,DataSettings!HD$14:HE$24,2,FALSE))</f>
        <v>Temperature</v>
      </c>
      <c r="B327" s="147" t="s">
        <v>992</v>
      </c>
      <c r="C327" t="s">
        <v>1138</v>
      </c>
      <c r="D327" t="s">
        <v>322</v>
      </c>
      <c r="E327" s="129" t="s">
        <v>2849</v>
      </c>
      <c r="F327" s="129" t="s">
        <v>1758</v>
      </c>
      <c r="G327" t="s">
        <v>1138</v>
      </c>
      <c r="H327" t="s">
        <v>1448</v>
      </c>
      <c r="I327" t="s">
        <v>322</v>
      </c>
      <c r="J327" t="s">
        <v>1448</v>
      </c>
      <c r="K327" t="s">
        <v>1448</v>
      </c>
      <c r="L327" t="s">
        <v>322</v>
      </c>
    </row>
    <row r="328" spans="1:12">
      <c r="A328" t="str">
        <f>INDEX(B328:L328,1,VLOOKUP(fenixSetup!M$2,DataSettings!HD$14:HE$24,2,FALSE))</f>
        <v>TOD</v>
      </c>
      <c r="B328" s="147" t="s">
        <v>315</v>
      </c>
      <c r="C328" t="s">
        <v>2358</v>
      </c>
      <c r="D328" t="s">
        <v>2612</v>
      </c>
      <c r="E328" s="129" t="s">
        <v>2875</v>
      </c>
      <c r="F328" s="129" t="s">
        <v>1784</v>
      </c>
      <c r="G328" t="s">
        <v>1167</v>
      </c>
      <c r="H328" t="s">
        <v>3178</v>
      </c>
      <c r="I328" t="s">
        <v>3702</v>
      </c>
      <c r="J328" t="s">
        <v>3454</v>
      </c>
      <c r="K328" t="s">
        <v>1478</v>
      </c>
      <c r="L328" t="s">
        <v>2066</v>
      </c>
    </row>
    <row r="329" spans="1:12">
      <c r="A329" t="str">
        <f>INDEX(B329:L329,1,VLOOKUP(fenixSetup!M$2,DataSettings!HD$14:HE$24,2,FALSE))</f>
        <v>TIME</v>
      </c>
      <c r="B329" s="147" t="s">
        <v>312</v>
      </c>
      <c r="C329" t="s">
        <v>2358</v>
      </c>
      <c r="D329" t="s">
        <v>2612</v>
      </c>
      <c r="E329" s="129" t="s">
        <v>2875</v>
      </c>
      <c r="F329" s="129" t="s">
        <v>1784</v>
      </c>
      <c r="G329" t="s">
        <v>1167</v>
      </c>
      <c r="H329" t="s">
        <v>3178</v>
      </c>
      <c r="I329" t="s">
        <v>3702</v>
      </c>
      <c r="J329" t="s">
        <v>3454</v>
      </c>
      <c r="K329" t="s">
        <v>1478</v>
      </c>
      <c r="L329" t="s">
        <v>2066</v>
      </c>
    </row>
    <row r="330" spans="1:12">
      <c r="A330" t="str">
        <f>INDEX(B330:L330,1,VLOOKUP(fenixSetup!M$2,DataSettings!HD$14:HE$24,2,FALSE))</f>
        <v>Time</v>
      </c>
      <c r="B330" s="147" t="s">
        <v>103</v>
      </c>
      <c r="C330" t="s">
        <v>2040</v>
      </c>
      <c r="D330" t="s">
        <v>2586</v>
      </c>
      <c r="E330" s="129" t="s">
        <v>2852</v>
      </c>
      <c r="F330" s="129" t="s">
        <v>1761</v>
      </c>
      <c r="G330" t="s">
        <v>1141</v>
      </c>
      <c r="H330" t="s">
        <v>1536</v>
      </c>
      <c r="I330" t="s">
        <v>2040</v>
      </c>
      <c r="J330" t="s">
        <v>1344</v>
      </c>
      <c r="K330" t="s">
        <v>1451</v>
      </c>
      <c r="L330" t="s">
        <v>2040</v>
      </c>
    </row>
    <row r="331" spans="1:12">
      <c r="B331" s="147" t="s">
        <v>3956</v>
      </c>
      <c r="C331" t="s">
        <v>315</v>
      </c>
      <c r="D331" t="s">
        <v>2662</v>
      </c>
      <c r="E331" s="129" t="s">
        <v>2930</v>
      </c>
      <c r="F331" s="129" t="s">
        <v>1784</v>
      </c>
      <c r="G331" t="s">
        <v>1224</v>
      </c>
      <c r="H331" t="s">
        <v>3229</v>
      </c>
      <c r="I331" t="s">
        <v>3749</v>
      </c>
      <c r="J331" t="s">
        <v>3504</v>
      </c>
      <c r="K331" t="s">
        <v>1534</v>
      </c>
      <c r="L331" t="s">
        <v>2065</v>
      </c>
    </row>
    <row r="332" spans="1:12">
      <c r="A332" t="str">
        <f>INDEX(B332:L332,1,VLOOKUP(fenixSetup!M$2,DataSettings!HD$14:HE$24,2,FALSE))</f>
        <v>Time to ETA</v>
      </c>
      <c r="B332" s="147" t="s">
        <v>1003</v>
      </c>
      <c r="C332" t="s">
        <v>2501</v>
      </c>
      <c r="D332" t="s">
        <v>2767</v>
      </c>
      <c r="E332" s="129" t="s">
        <v>3056</v>
      </c>
      <c r="F332" s="129" t="s">
        <v>1955</v>
      </c>
      <c r="G332" t="s">
        <v>1352</v>
      </c>
      <c r="H332" t="s">
        <v>3344</v>
      </c>
      <c r="I332" t="s">
        <v>3823</v>
      </c>
      <c r="J332" t="s">
        <v>3597</v>
      </c>
      <c r="K332" t="s">
        <v>1662</v>
      </c>
      <c r="L332" t="s">
        <v>2241</v>
      </c>
    </row>
    <row r="333" spans="1:12">
      <c r="A333" t="str">
        <f>INDEX(B333:L333,1,VLOOKUP(fenixSetup!M$2,DataSettings!HD$14:HE$24,2,FALSE))</f>
        <v>Time Format</v>
      </c>
      <c r="B333" s="147" t="s">
        <v>136</v>
      </c>
      <c r="C333" t="s">
        <v>2487</v>
      </c>
      <c r="D333" t="s">
        <v>2752</v>
      </c>
      <c r="E333" s="129" t="s">
        <v>3034</v>
      </c>
      <c r="F333" s="129" t="s">
        <v>1328</v>
      </c>
      <c r="G333" t="s">
        <v>1328</v>
      </c>
      <c r="H333" t="s">
        <v>3324</v>
      </c>
      <c r="I333" t="s">
        <v>1328</v>
      </c>
      <c r="J333" t="s">
        <v>3324</v>
      </c>
      <c r="K333" t="s">
        <v>1640</v>
      </c>
      <c r="L333" t="s">
        <v>1328</v>
      </c>
    </row>
    <row r="334" spans="1:12">
      <c r="A334" t="str">
        <f>INDEX(B334:L334,1,VLOOKUP(fenixSetup!M$2,DataSettings!HD$14:HE$24,2,FALSE))</f>
        <v>Time Interval</v>
      </c>
      <c r="B334" s="147" t="s">
        <v>4273</v>
      </c>
      <c r="C334" t="s">
        <v>2502</v>
      </c>
      <c r="D334" t="s">
        <v>2768</v>
      </c>
      <c r="E334" s="129" t="s">
        <v>3057</v>
      </c>
      <c r="F334" s="129" t="s">
        <v>1956</v>
      </c>
      <c r="G334" t="s">
        <v>1353</v>
      </c>
      <c r="H334" t="s">
        <v>3345</v>
      </c>
      <c r="I334" t="s">
        <v>2502</v>
      </c>
      <c r="J334" t="s">
        <v>3598</v>
      </c>
      <c r="K334" t="s">
        <v>1663</v>
      </c>
      <c r="L334" t="s">
        <v>2242</v>
      </c>
    </row>
    <row r="335" spans="1:12">
      <c r="A335" t="str">
        <f>INDEX(B335:L335,1,VLOOKUP(fenixSetup!M$2,DataSettings!HD$14:HE$24,2,FALSE))</f>
        <v>Time Page</v>
      </c>
      <c r="B335" s="147" t="s">
        <v>3957</v>
      </c>
      <c r="C335" t="s">
        <v>2503</v>
      </c>
      <c r="D335" t="s">
        <v>2769</v>
      </c>
      <c r="E335" s="129" t="s">
        <v>3058</v>
      </c>
      <c r="F335" s="129" t="s">
        <v>1957</v>
      </c>
      <c r="G335" t="s">
        <v>1354</v>
      </c>
      <c r="H335" t="s">
        <v>3346</v>
      </c>
      <c r="I335" t="s">
        <v>3824</v>
      </c>
      <c r="J335" t="s">
        <v>1664</v>
      </c>
      <c r="K335" t="s">
        <v>1664</v>
      </c>
      <c r="L335" t="s">
        <v>2243</v>
      </c>
    </row>
    <row r="336" spans="1:12">
      <c r="A336" t="str">
        <f>INDEX(B336:L336,1,VLOOKUP(fenixSetup!M$2,DataSettings!HD$14:HE$24,2,FALSE))</f>
        <v>Time To Sunset</v>
      </c>
      <c r="B336" s="147" t="s">
        <v>4061</v>
      </c>
      <c r="C336" t="s">
        <v>2504</v>
      </c>
      <c r="D336" t="s">
        <v>2770</v>
      </c>
      <c r="E336" s="129" t="s">
        <v>3059</v>
      </c>
      <c r="F336" s="129" t="s">
        <v>1958</v>
      </c>
      <c r="G336" t="s">
        <v>1355</v>
      </c>
      <c r="H336" t="s">
        <v>3347</v>
      </c>
      <c r="I336" t="s">
        <v>2504</v>
      </c>
      <c r="J336" t="s">
        <v>3599</v>
      </c>
      <c r="K336" t="s">
        <v>1665</v>
      </c>
      <c r="L336" t="s">
        <v>2244</v>
      </c>
    </row>
    <row r="337" spans="1:12">
      <c r="A337" t="str">
        <f>INDEX(B337:L337,1,VLOOKUP(fenixSetup!M$2,DataSettings!HD$14:HE$24,2,FALSE))</f>
        <v>Time Zone</v>
      </c>
      <c r="B337" s="147" t="s">
        <v>133</v>
      </c>
      <c r="C337" t="s">
        <v>2505</v>
      </c>
      <c r="D337" t="s">
        <v>2771</v>
      </c>
      <c r="E337" s="129" t="s">
        <v>3060</v>
      </c>
      <c r="F337" s="129" t="s">
        <v>1959</v>
      </c>
      <c r="G337" t="s">
        <v>1356</v>
      </c>
      <c r="H337" t="s">
        <v>3348</v>
      </c>
      <c r="I337" t="s">
        <v>3825</v>
      </c>
      <c r="J337" t="s">
        <v>3600</v>
      </c>
      <c r="K337" t="s">
        <v>1666</v>
      </c>
      <c r="L337" t="s">
        <v>2245</v>
      </c>
    </row>
    <row r="338" spans="1:12">
      <c r="A338" t="str">
        <f>INDEX(B338:L338,1,VLOOKUP(fenixSetup!M$2,DataSettings!HD$14:HE$24,2,FALSE))</f>
        <v>TIMER</v>
      </c>
      <c r="B338" s="147" t="s">
        <v>313</v>
      </c>
      <c r="C338" t="s">
        <v>313</v>
      </c>
      <c r="D338" t="s">
        <v>313</v>
      </c>
      <c r="E338" s="129" t="s">
        <v>2893</v>
      </c>
      <c r="F338" s="129" t="s">
        <v>1800</v>
      </c>
      <c r="G338" t="s">
        <v>313</v>
      </c>
      <c r="H338" t="s">
        <v>313</v>
      </c>
      <c r="I338" t="s">
        <v>3717</v>
      </c>
      <c r="J338" t="s">
        <v>1525</v>
      </c>
      <c r="K338" t="s">
        <v>1497</v>
      </c>
      <c r="L338" t="s">
        <v>2082</v>
      </c>
    </row>
    <row r="339" spans="1:12">
      <c r="B339" s="147" t="s">
        <v>1347</v>
      </c>
      <c r="C339" t="s">
        <v>1347</v>
      </c>
      <c r="D339" t="s">
        <v>1347</v>
      </c>
      <c r="E339" s="129" t="s">
        <v>3051</v>
      </c>
      <c r="F339" s="129" t="s">
        <v>1949</v>
      </c>
      <c r="G339" t="s">
        <v>1347</v>
      </c>
      <c r="H339" t="s">
        <v>1347</v>
      </c>
      <c r="I339" t="s">
        <v>3820</v>
      </c>
      <c r="J339" t="s">
        <v>1741</v>
      </c>
      <c r="K339" t="s">
        <v>1657</v>
      </c>
      <c r="L339" t="s">
        <v>2236</v>
      </c>
    </row>
    <row r="340" spans="1:12">
      <c r="A340" t="str">
        <f>INDEX(B340:L340,1,VLOOKUP(fenixSetup!M$2,DataSettings!HD$14:HE$24,2,FALSE))</f>
        <v>TO COURSE</v>
      </c>
      <c r="B340" s="147" t="s">
        <v>314</v>
      </c>
      <c r="C340" t="s">
        <v>2340</v>
      </c>
      <c r="D340" t="s">
        <v>2592</v>
      </c>
      <c r="E340" s="129" t="s">
        <v>2857</v>
      </c>
      <c r="F340" s="129" t="s">
        <v>1766</v>
      </c>
      <c r="G340" t="s">
        <v>1146</v>
      </c>
      <c r="H340" t="s">
        <v>3159</v>
      </c>
      <c r="I340" t="s">
        <v>2340</v>
      </c>
      <c r="J340" t="s">
        <v>3434</v>
      </c>
      <c r="K340" t="s">
        <v>1457</v>
      </c>
      <c r="L340" t="s">
        <v>2045</v>
      </c>
    </row>
    <row r="341" spans="1:12">
      <c r="A341" t="str">
        <f>INDEX(B341:L341,1,VLOOKUP(fenixSetup!M$2,DataSettings!HD$14:HE$24,2,FALSE))</f>
        <v>Tone</v>
      </c>
      <c r="B341" s="147" t="s">
        <v>325</v>
      </c>
      <c r="C341" t="s">
        <v>325</v>
      </c>
      <c r="D341" t="s">
        <v>2755</v>
      </c>
      <c r="E341" s="129" t="s">
        <v>3061</v>
      </c>
      <c r="F341" s="129" t="s">
        <v>1960</v>
      </c>
      <c r="G341" t="s">
        <v>1357</v>
      </c>
      <c r="H341" t="s">
        <v>1667</v>
      </c>
      <c r="I341" t="s">
        <v>325</v>
      </c>
      <c r="J341" t="s">
        <v>3601</v>
      </c>
      <c r="K341" t="s">
        <v>1667</v>
      </c>
      <c r="L341" t="s">
        <v>2246</v>
      </c>
    </row>
    <row r="342" spans="1:12">
      <c r="A342" t="str">
        <f>INDEX(B342:L342,1,VLOOKUP(fenixSetup!M$2,DataSettings!HD$14:HE$24,2,FALSE))</f>
        <v>Tone &amp; Vib</v>
      </c>
      <c r="B342" s="147" t="s">
        <v>604</v>
      </c>
      <c r="C342" t="s">
        <v>2506</v>
      </c>
      <c r="D342" t="s">
        <v>2772</v>
      </c>
      <c r="E342" s="129" t="s">
        <v>3062</v>
      </c>
      <c r="F342" s="129" t="s">
        <v>1961</v>
      </c>
      <c r="G342" t="s">
        <v>1358</v>
      </c>
      <c r="H342" t="s">
        <v>3349</v>
      </c>
      <c r="I342" t="s">
        <v>3826</v>
      </c>
      <c r="J342" t="s">
        <v>3602</v>
      </c>
      <c r="K342" t="s">
        <v>1668</v>
      </c>
      <c r="L342" t="s">
        <v>2247</v>
      </c>
    </row>
    <row r="343" spans="1:12">
      <c r="B343" s="147" t="s">
        <v>3914</v>
      </c>
      <c r="C343" t="s">
        <v>2498</v>
      </c>
      <c r="D343" t="s">
        <v>2763</v>
      </c>
      <c r="E343" s="129" t="s">
        <v>3052</v>
      </c>
      <c r="F343" s="129" t="s">
        <v>1950</v>
      </c>
      <c r="G343" t="s">
        <v>1348</v>
      </c>
      <c r="H343" t="s">
        <v>3340</v>
      </c>
      <c r="I343" t="s">
        <v>2498</v>
      </c>
      <c r="J343" t="s">
        <v>3593</v>
      </c>
      <c r="K343" t="s">
        <v>1658</v>
      </c>
      <c r="L343" t="s">
        <v>2237</v>
      </c>
    </row>
    <row r="344" spans="1:12">
      <c r="B344" s="147" t="s">
        <v>3902</v>
      </c>
      <c r="C344" t="s">
        <v>2507</v>
      </c>
      <c r="D344" t="s">
        <v>2773</v>
      </c>
      <c r="E344" s="129" t="s">
        <v>3063</v>
      </c>
      <c r="F344" s="129" t="s">
        <v>1962</v>
      </c>
      <c r="G344" t="s">
        <v>1359</v>
      </c>
      <c r="H344" t="s">
        <v>3350</v>
      </c>
      <c r="I344" t="s">
        <v>3827</v>
      </c>
      <c r="J344" t="s">
        <v>3603</v>
      </c>
      <c r="K344" t="s">
        <v>1669</v>
      </c>
      <c r="L344" t="s">
        <v>2248</v>
      </c>
    </row>
    <row r="345" spans="1:12">
      <c r="A345" t="str">
        <f>INDEX(B345:L345,1,VLOOKUP(fenixSetup!M$2,DataSettings!HD$14:HE$24,2,FALSE))</f>
        <v>Top</v>
      </c>
      <c r="B345" s="147" t="s">
        <v>2508</v>
      </c>
      <c r="C345" t="s">
        <v>2508</v>
      </c>
      <c r="D345" t="s">
        <v>2774</v>
      </c>
      <c r="E345" s="129" t="s">
        <v>3064</v>
      </c>
      <c r="F345" s="129" t="s">
        <v>1963</v>
      </c>
      <c r="G345" t="s">
        <v>1360</v>
      </c>
      <c r="H345" t="s">
        <v>3351</v>
      </c>
      <c r="I345" t="s">
        <v>3828</v>
      </c>
      <c r="J345" t="s">
        <v>3604</v>
      </c>
      <c r="K345" t="s">
        <v>1670</v>
      </c>
      <c r="L345" t="s">
        <v>2249</v>
      </c>
    </row>
    <row r="346" spans="1:12">
      <c r="A346" t="str">
        <f>INDEX(B346:L346,1,VLOOKUP(fenixSetup!M$2,DataSettings!HD$14:HE$24,2,FALSE))</f>
        <v>Track</v>
      </c>
      <c r="B346" s="147" t="s">
        <v>1245</v>
      </c>
      <c r="C346" t="s">
        <v>2423</v>
      </c>
      <c r="D346" t="s">
        <v>2680</v>
      </c>
      <c r="E346" s="129" t="s">
        <v>3026</v>
      </c>
      <c r="F346" s="129" t="s">
        <v>4251</v>
      </c>
      <c r="G346" t="s">
        <v>1241</v>
      </c>
      <c r="H346" t="s">
        <v>4252</v>
      </c>
      <c r="I346" t="s">
        <v>2423</v>
      </c>
      <c r="J346" t="s">
        <v>4253</v>
      </c>
      <c r="K346" t="s">
        <v>1555</v>
      </c>
      <c r="L346" t="s">
        <v>2136</v>
      </c>
    </row>
    <row r="347" spans="1:12">
      <c r="A347" t="str">
        <f>INDEX(B347:L347,1,VLOOKUP(fenixSetup!M$2,DataSettings!HD$14:HE$24,2,FALSE))</f>
        <v>TRACK DIST</v>
      </c>
      <c r="B347" s="147" t="s">
        <v>316</v>
      </c>
      <c r="C347" t="s">
        <v>2406</v>
      </c>
      <c r="D347" t="s">
        <v>2661</v>
      </c>
      <c r="E347" s="129" t="s">
        <v>2929</v>
      </c>
      <c r="F347" s="129" t="s">
        <v>1833</v>
      </c>
      <c r="G347" t="s">
        <v>1220</v>
      </c>
      <c r="H347" t="s">
        <v>3228</v>
      </c>
      <c r="I347" t="s">
        <v>3748</v>
      </c>
      <c r="J347" t="s">
        <v>3503</v>
      </c>
      <c r="K347" t="s">
        <v>1533</v>
      </c>
      <c r="L347" t="s">
        <v>2117</v>
      </c>
    </row>
    <row r="348" spans="1:12">
      <c r="A348" t="str">
        <f>INDEX(B348:L348,1,VLOOKUP(fenixSetup!M$2,DataSettings!HD$14:HE$24,2,FALSE))</f>
        <v>Track Log</v>
      </c>
      <c r="B348" s="147" t="s">
        <v>3958</v>
      </c>
      <c r="C348" t="s">
        <v>2520</v>
      </c>
      <c r="D348" t="s">
        <v>2787</v>
      </c>
      <c r="E348" s="129" t="s">
        <v>3080</v>
      </c>
      <c r="F348" s="129" t="s">
        <v>1976</v>
      </c>
      <c r="G348" t="s">
        <v>1375</v>
      </c>
      <c r="H348" t="s">
        <v>3364</v>
      </c>
      <c r="I348" t="s">
        <v>3844</v>
      </c>
      <c r="J348" t="s">
        <v>3620</v>
      </c>
      <c r="K348" t="s">
        <v>1688</v>
      </c>
      <c r="L348" t="s">
        <v>2264</v>
      </c>
    </row>
    <row r="349" spans="1:12">
      <c r="A349" t="str">
        <f>INDEX(B349:L349,1,VLOOKUP(fenixSetup!M$2,DataSettings!HD$14:HE$24,2,FALSE))</f>
        <v>Track Up</v>
      </c>
      <c r="B349" s="147" t="s">
        <v>123</v>
      </c>
      <c r="C349" t="s">
        <v>2509</v>
      </c>
      <c r="D349" t="s">
        <v>2775</v>
      </c>
      <c r="E349" s="129" t="s">
        <v>3065</v>
      </c>
      <c r="F349" s="129" t="s">
        <v>1964</v>
      </c>
      <c r="G349" t="s">
        <v>1361</v>
      </c>
      <c r="H349" t="s">
        <v>3352</v>
      </c>
      <c r="I349" t="s">
        <v>3829</v>
      </c>
      <c r="J349" t="s">
        <v>3605</v>
      </c>
      <c r="K349" t="s">
        <v>1671</v>
      </c>
      <c r="L349" t="s">
        <v>2250</v>
      </c>
    </row>
    <row r="350" spans="1:12">
      <c r="A350" t="str">
        <f>INDEX(B350:L350,1,VLOOKUP(fenixSetup!M$2,DataSettings!HD$14:HE$24,2,FALSE))</f>
        <v>TURN</v>
      </c>
      <c r="B350" s="147" t="s">
        <v>317</v>
      </c>
      <c r="C350" t="s">
        <v>2351</v>
      </c>
      <c r="D350" t="s">
        <v>2604</v>
      </c>
      <c r="E350" s="129" t="s">
        <v>2868</v>
      </c>
      <c r="F350" s="129" t="s">
        <v>1777</v>
      </c>
      <c r="G350" t="s">
        <v>1159</v>
      </c>
      <c r="H350" t="s">
        <v>3171</v>
      </c>
      <c r="I350" t="s">
        <v>3696</v>
      </c>
      <c r="J350" t="s">
        <v>3447</v>
      </c>
      <c r="K350" t="s">
        <v>1469</v>
      </c>
      <c r="L350" t="s">
        <v>2057</v>
      </c>
    </row>
    <row r="351" spans="1:12">
      <c r="B351" s="147" t="s">
        <v>3959</v>
      </c>
      <c r="C351" t="s">
        <v>2511</v>
      </c>
      <c r="D351" t="s">
        <v>2777</v>
      </c>
      <c r="E351" s="129" t="s">
        <v>3067</v>
      </c>
      <c r="F351" s="129" t="s">
        <v>1966</v>
      </c>
      <c r="G351" t="s">
        <v>1362</v>
      </c>
      <c r="H351" t="s">
        <v>3354</v>
      </c>
      <c r="I351" t="s">
        <v>3831</v>
      </c>
      <c r="J351" t="s">
        <v>3607</v>
      </c>
      <c r="K351" t="s">
        <v>1673</v>
      </c>
      <c r="L351" t="s">
        <v>2252</v>
      </c>
    </row>
    <row r="352" spans="1:12">
      <c r="A352" t="str">
        <f>INDEX(B352:L352,1,VLOOKUP(fenixSetup!M$2,DataSettings!HD$14:HE$24,2,FALSE))</f>
        <v>Units</v>
      </c>
      <c r="B352" s="147" t="s">
        <v>979</v>
      </c>
      <c r="C352" t="s">
        <v>2499</v>
      </c>
      <c r="D352" t="s">
        <v>2764</v>
      </c>
      <c r="E352" s="129" t="s">
        <v>3053</v>
      </c>
      <c r="F352" s="129" t="s">
        <v>1951</v>
      </c>
      <c r="G352" t="s">
        <v>1349</v>
      </c>
      <c r="H352" t="s">
        <v>3341</v>
      </c>
      <c r="I352" t="s">
        <v>2238</v>
      </c>
      <c r="J352" t="s">
        <v>1659</v>
      </c>
      <c r="K352" t="s">
        <v>1659</v>
      </c>
      <c r="L352" t="s">
        <v>2238</v>
      </c>
    </row>
    <row r="353" spans="1:12">
      <c r="A353" t="str">
        <f>INDEX(B353:L353,1,VLOOKUP(fenixSetup!M$2,DataSettings!HD$14:HE$24,2,FALSE))</f>
        <v>User</v>
      </c>
      <c r="B353" s="147" t="s">
        <v>232</v>
      </c>
      <c r="C353" t="s">
        <v>2512</v>
      </c>
      <c r="D353" t="s">
        <v>2778</v>
      </c>
      <c r="E353" s="129" t="s">
        <v>3068</v>
      </c>
      <c r="F353" s="129" t="s">
        <v>1967</v>
      </c>
      <c r="G353" t="s">
        <v>1363</v>
      </c>
      <c r="H353" t="s">
        <v>3355</v>
      </c>
      <c r="I353" t="s">
        <v>3832</v>
      </c>
      <c r="J353" t="s">
        <v>3608</v>
      </c>
      <c r="K353" t="s">
        <v>1674</v>
      </c>
      <c r="L353" t="s">
        <v>2253</v>
      </c>
    </row>
    <row r="354" spans="1:12">
      <c r="A354" t="str">
        <f>INDEX(B354:L354,1,VLOOKUP(fenixSetup!M$2,DataSettings!HD$14:HE$24,2,FALSE))</f>
        <v>User Grid</v>
      </c>
      <c r="B354" s="147" t="s">
        <v>202</v>
      </c>
      <c r="C354" t="s">
        <v>2575</v>
      </c>
      <c r="D354" t="s">
        <v>2838</v>
      </c>
      <c r="E354" s="129" t="s">
        <v>3142</v>
      </c>
      <c r="F354" s="129" t="s">
        <v>2028</v>
      </c>
      <c r="G354" t="s">
        <v>1435</v>
      </c>
      <c r="H354" t="s">
        <v>3419</v>
      </c>
      <c r="I354" t="s">
        <v>3889</v>
      </c>
      <c r="J354" t="s">
        <v>3673</v>
      </c>
      <c r="K354" t="s">
        <v>1748</v>
      </c>
      <c r="L354" t="s">
        <v>2325</v>
      </c>
    </row>
    <row r="355" spans="1:12">
      <c r="A355" t="str">
        <f>INDEX(B355:L355,1,VLOOKUP(fenixSetup!M$2,DataSettings!HD$14:HE$24,2,FALSE))</f>
        <v>Variable</v>
      </c>
      <c r="B355" s="147" t="s">
        <v>235</v>
      </c>
      <c r="C355" t="s">
        <v>1364</v>
      </c>
      <c r="D355" t="s">
        <v>1364</v>
      </c>
      <c r="E355" s="129" t="s">
        <v>3069</v>
      </c>
      <c r="F355" s="129" t="s">
        <v>235</v>
      </c>
      <c r="G355" t="s">
        <v>1364</v>
      </c>
      <c r="H355" t="s">
        <v>3356</v>
      </c>
      <c r="I355" t="s">
        <v>3833</v>
      </c>
      <c r="J355" t="s">
        <v>3609</v>
      </c>
      <c r="K355" t="s">
        <v>235</v>
      </c>
      <c r="L355" t="s">
        <v>1364</v>
      </c>
    </row>
    <row r="356" spans="1:12">
      <c r="A356" t="str">
        <f>INDEX(B356:L356,1,VLOOKUP(fenixSetup!M$2,DataSettings!HD$14:HE$24,2,FALSE))</f>
        <v>Vertical Speed</v>
      </c>
      <c r="B356" s="147" t="s">
        <v>990</v>
      </c>
      <c r="C356" t="s">
        <v>2513</v>
      </c>
      <c r="D356" t="s">
        <v>2779</v>
      </c>
      <c r="E356" s="129" t="s">
        <v>3070</v>
      </c>
      <c r="F356" s="129" t="s">
        <v>1968</v>
      </c>
      <c r="G356" t="s">
        <v>1365</v>
      </c>
      <c r="H356" t="s">
        <v>3357</v>
      </c>
      <c r="I356" t="s">
        <v>2513</v>
      </c>
      <c r="J356" t="s">
        <v>3610</v>
      </c>
      <c r="K356" t="s">
        <v>1675</v>
      </c>
      <c r="L356" t="s">
        <v>2254</v>
      </c>
    </row>
    <row r="357" spans="1:12">
      <c r="A357" t="str">
        <f>INDEX(B357:L357,1,VLOOKUP(fenixSetup!M$2,DataSettings!HD$14:HE$24,2,FALSE))</f>
        <v>VERT SPEED</v>
      </c>
      <c r="B357" s="147" t="s">
        <v>318</v>
      </c>
      <c r="C357" t="s">
        <v>2077</v>
      </c>
      <c r="D357" t="s">
        <v>4159</v>
      </c>
      <c r="E357" s="129" t="s">
        <v>2887</v>
      </c>
      <c r="F357" s="129" t="s">
        <v>1796</v>
      </c>
      <c r="G357" t="s">
        <v>4160</v>
      </c>
      <c r="H357" t="s">
        <v>1491</v>
      </c>
      <c r="I357" t="s">
        <v>4161</v>
      </c>
      <c r="J357" t="s">
        <v>4162</v>
      </c>
      <c r="K357" t="s">
        <v>4163</v>
      </c>
      <c r="L357" t="s">
        <v>4164</v>
      </c>
    </row>
    <row r="358" spans="1:12">
      <c r="A358" t="str">
        <f>INDEX(B358:L358,1,VLOOKUP(fenixSetup!M$2,DataSettings!HD$14:HE$24,2,FALSE))</f>
        <v>FINAL VSPD</v>
      </c>
      <c r="B358" s="149" t="s">
        <v>265</v>
      </c>
      <c r="C358" t="s">
        <v>2369</v>
      </c>
      <c r="D358" t="s">
        <v>2623</v>
      </c>
      <c r="E358" s="129" t="s">
        <v>2886</v>
      </c>
      <c r="F358" s="129" t="s">
        <v>1795</v>
      </c>
      <c r="G358" t="s">
        <v>1179</v>
      </c>
      <c r="H358" t="s">
        <v>3191</v>
      </c>
      <c r="I358" t="s">
        <v>3713</v>
      </c>
      <c r="J358" t="s">
        <v>3466</v>
      </c>
      <c r="K358" t="s">
        <v>1490</v>
      </c>
      <c r="L358" t="s">
        <v>2076</v>
      </c>
    </row>
    <row r="359" spans="1:12">
      <c r="A359" t="str">
        <f>INDEX(B359:L359,1,VLOOKUP(fenixSetup!M$2,DataSettings!HD$14:HE$24,2,FALSE))</f>
        <v>Vibration</v>
      </c>
      <c r="B359" s="147" t="s">
        <v>326</v>
      </c>
      <c r="C359" t="s">
        <v>326</v>
      </c>
      <c r="D359" t="s">
        <v>2780</v>
      </c>
      <c r="E359" s="129" t="s">
        <v>3071</v>
      </c>
      <c r="F359" s="129" t="s">
        <v>326</v>
      </c>
      <c r="G359" t="s">
        <v>326</v>
      </c>
      <c r="H359" t="s">
        <v>3358</v>
      </c>
      <c r="I359" t="s">
        <v>3834</v>
      </c>
      <c r="J359" t="s">
        <v>3611</v>
      </c>
      <c r="K359" t="s">
        <v>1676</v>
      </c>
      <c r="L359" t="s">
        <v>326</v>
      </c>
    </row>
    <row r="360" spans="1:12">
      <c r="A360" t="str">
        <f>INDEX(B360:L360,1,VLOOKUP(fenixSetup!M$2,DataSettings!HD$14:HE$24,2,FALSE))</f>
        <v>VMG</v>
      </c>
      <c r="B360" s="147" t="s">
        <v>319</v>
      </c>
      <c r="C360" t="s">
        <v>319</v>
      </c>
      <c r="D360" t="s">
        <v>2605</v>
      </c>
      <c r="E360" s="129" t="s">
        <v>319</v>
      </c>
      <c r="F360" s="129" t="s">
        <v>319</v>
      </c>
      <c r="G360" t="s">
        <v>1160</v>
      </c>
      <c r="H360" t="s">
        <v>319</v>
      </c>
      <c r="I360" t="s">
        <v>319</v>
      </c>
      <c r="J360" t="s">
        <v>3448</v>
      </c>
      <c r="K360" t="s">
        <v>1470</v>
      </c>
      <c r="L360" t="s">
        <v>2058</v>
      </c>
    </row>
    <row r="361" spans="1:12">
      <c r="B361" s="147" t="s">
        <v>3906</v>
      </c>
      <c r="C361" t="s">
        <v>2370</v>
      </c>
      <c r="D361" t="s">
        <v>2624</v>
      </c>
      <c r="E361" s="129" t="s">
        <v>2887</v>
      </c>
      <c r="F361" s="129" t="s">
        <v>1796</v>
      </c>
      <c r="G361" t="s">
        <v>1180</v>
      </c>
      <c r="H361" t="s">
        <v>1491</v>
      </c>
      <c r="I361" t="s">
        <v>3714</v>
      </c>
      <c r="J361" t="s">
        <v>1491</v>
      </c>
      <c r="K361" t="s">
        <v>1491</v>
      </c>
      <c r="L361" t="s">
        <v>2077</v>
      </c>
    </row>
    <row r="362" spans="1:12">
      <c r="A362" t="str">
        <f>INDEX(B362:L362,1,VLOOKUP(fenixSetup!M$2,DataSettings!HD$14:HE$24,2,FALSE))</f>
        <v>W</v>
      </c>
      <c r="B362" s="147" t="s">
        <v>1118</v>
      </c>
      <c r="C362" t="s">
        <v>2276</v>
      </c>
      <c r="D362" t="s">
        <v>1118</v>
      </c>
      <c r="E362" s="129" t="s">
        <v>3094</v>
      </c>
      <c r="F362" s="129" t="s">
        <v>1387</v>
      </c>
      <c r="G362" t="s">
        <v>1118</v>
      </c>
      <c r="H362" t="s">
        <v>1387</v>
      </c>
      <c r="I362" t="s">
        <v>2276</v>
      </c>
      <c r="J362" t="s">
        <v>1387</v>
      </c>
      <c r="K362" t="s">
        <v>1387</v>
      </c>
      <c r="L362" t="s">
        <v>2276</v>
      </c>
    </row>
    <row r="363" spans="1:12">
      <c r="A363" t="str">
        <f>INDEX(B363:L363,1,VLOOKUP(fenixSetup!M$2,DataSettings!HD$14:HE$24,2,FALSE))</f>
        <v>Weight</v>
      </c>
      <c r="B363" s="147" t="s">
        <v>3903</v>
      </c>
      <c r="C363" t="s">
        <v>2514</v>
      </c>
      <c r="D363" t="s">
        <v>1366</v>
      </c>
      <c r="E363" s="129" t="s">
        <v>3072</v>
      </c>
      <c r="F363" s="129" t="s">
        <v>1969</v>
      </c>
      <c r="G363" t="s">
        <v>1366</v>
      </c>
      <c r="H363" t="s">
        <v>1677</v>
      </c>
      <c r="I363" t="s">
        <v>3835</v>
      </c>
      <c r="J363" t="s">
        <v>1677</v>
      </c>
      <c r="K363" t="s">
        <v>1677</v>
      </c>
      <c r="L363" t="s">
        <v>2255</v>
      </c>
    </row>
    <row r="364" spans="1:12">
      <c r="A364" t="str">
        <f>INDEX(B364:L364,1,VLOOKUP(fenixSetup!M$2,DataSettings!HD$14:HE$24,2,FALSE))</f>
        <v>FINAL DEST</v>
      </c>
      <c r="B364" s="149" t="s">
        <v>260</v>
      </c>
      <c r="C364" t="s">
        <v>2344</v>
      </c>
      <c r="D364" t="s">
        <v>2596</v>
      </c>
      <c r="E364" s="129" t="s">
        <v>2861</v>
      </c>
      <c r="F364" s="129" t="s">
        <v>1770</v>
      </c>
      <c r="G364" t="s">
        <v>1150</v>
      </c>
      <c r="H364" t="s">
        <v>1770</v>
      </c>
      <c r="I364" t="s">
        <v>3689</v>
      </c>
      <c r="J364" t="s">
        <v>3438</v>
      </c>
      <c r="K364" t="s">
        <v>1461</v>
      </c>
      <c r="L364" t="s">
        <v>2049</v>
      </c>
    </row>
    <row r="365" spans="1:12">
      <c r="A365" t="str">
        <f>INDEX(B365:L365,1,VLOOKUP(fenixSetup!M$2,DataSettings!HD$14:HE$24,2,FALSE))</f>
        <v>NEXT DEST</v>
      </c>
      <c r="B365" s="147" t="s">
        <v>297</v>
      </c>
      <c r="C365" t="s">
        <v>2341</v>
      </c>
      <c r="D365" t="s">
        <v>2593</v>
      </c>
      <c r="E365" s="129" t="s">
        <v>2858</v>
      </c>
      <c r="F365" s="129" t="s">
        <v>1767</v>
      </c>
      <c r="G365" t="s">
        <v>1147</v>
      </c>
      <c r="H365" t="s">
        <v>3160</v>
      </c>
      <c r="I365" t="s">
        <v>3686</v>
      </c>
      <c r="J365" t="s">
        <v>3435</v>
      </c>
      <c r="K365" t="s">
        <v>1458</v>
      </c>
      <c r="L365" t="s">
        <v>2046</v>
      </c>
    </row>
    <row r="366" spans="1:12">
      <c r="A366" t="str">
        <f>INDEX(B366:L366,1,VLOOKUP(fenixSetup!M$2,DataSettings!HD$14:HE$24,2,FALSE))</f>
        <v>Yards</v>
      </c>
      <c r="B366" s="147" t="s">
        <v>423</v>
      </c>
      <c r="C366" t="s">
        <v>423</v>
      </c>
      <c r="D366" t="s">
        <v>423</v>
      </c>
      <c r="E366" s="129" t="s">
        <v>3087</v>
      </c>
      <c r="F366" s="129" t="s">
        <v>423</v>
      </c>
      <c r="G366" t="s">
        <v>423</v>
      </c>
      <c r="H366" t="s">
        <v>3370</v>
      </c>
      <c r="I366" t="s">
        <v>423</v>
      </c>
      <c r="J366" t="s">
        <v>3625</v>
      </c>
      <c r="K366" t="s">
        <v>1696</v>
      </c>
      <c r="L366" t="s">
        <v>2272</v>
      </c>
    </row>
    <row r="367" spans="1:12">
      <c r="A367" t="str">
        <f>INDEX(B367:L367,1,VLOOKUP(fenixSetup!M$2,DataSettings!HD$14:HE$24,2,FALSE))</f>
        <v>yards</v>
      </c>
      <c r="B367" s="147" t="s">
        <v>925</v>
      </c>
      <c r="C367" t="s">
        <v>925</v>
      </c>
      <c r="D367" t="s">
        <v>925</v>
      </c>
      <c r="E367" s="129" t="s">
        <v>4032</v>
      </c>
      <c r="F367" t="s">
        <v>925</v>
      </c>
      <c r="G367" t="s">
        <v>925</v>
      </c>
      <c r="H367" t="s">
        <v>3370</v>
      </c>
      <c r="I367" t="s">
        <v>925</v>
      </c>
      <c r="J367" t="s">
        <v>4031</v>
      </c>
      <c r="K367" t="s">
        <v>4030</v>
      </c>
      <c r="L367" t="s">
        <v>4029</v>
      </c>
    </row>
    <row r="368" spans="1:12">
      <c r="A368" t="str">
        <f>INDEX(B368:L368,1,VLOOKUP(fenixSetup!M$2,DataSettings!HD$14:HE$24,2,FALSE))</f>
        <v>Yes</v>
      </c>
      <c r="B368" s="147" t="s">
        <v>576</v>
      </c>
      <c r="C368" t="s">
        <v>1367</v>
      </c>
      <c r="D368" t="s">
        <v>1367</v>
      </c>
      <c r="E368" s="129" t="s">
        <v>3073</v>
      </c>
      <c r="F368" s="129" t="s">
        <v>1970</v>
      </c>
      <c r="G368" t="s">
        <v>1367</v>
      </c>
      <c r="H368" t="s">
        <v>3359</v>
      </c>
      <c r="I368" t="s">
        <v>1367</v>
      </c>
      <c r="J368" t="s">
        <v>3612</v>
      </c>
      <c r="K368" t="s">
        <v>1678</v>
      </c>
      <c r="L368" t="s">
        <v>1367</v>
      </c>
    </row>
    <row r="369" spans="1:12">
      <c r="A369" t="str">
        <f>INDEX(B369:L369,1,VLOOKUP(fenixSetup!M$2,DataSettings!HD$14:HE$24,2,FALSE))</f>
        <v>Zone</v>
      </c>
      <c r="B369" s="147" t="s">
        <v>998</v>
      </c>
      <c r="C369" t="s">
        <v>998</v>
      </c>
      <c r="D369" t="s">
        <v>998</v>
      </c>
      <c r="E369" s="129" t="s">
        <v>3074</v>
      </c>
      <c r="F369" s="129" t="s">
        <v>998</v>
      </c>
      <c r="G369" t="s">
        <v>1368</v>
      </c>
      <c r="H369" t="s">
        <v>1679</v>
      </c>
      <c r="I369" t="s">
        <v>3836</v>
      </c>
      <c r="J369" t="s">
        <v>1679</v>
      </c>
      <c r="K369" t="s">
        <v>1679</v>
      </c>
      <c r="L369" t="s">
        <v>2256</v>
      </c>
    </row>
    <row r="370" spans="1:12">
      <c r="A370" t="str">
        <f>INDEX(B370:L370,1,VLOOKUP(fenixSetup!M$2,DataSettings!HD$14:HE$24,2,FALSE))</f>
        <v>Zone Change</v>
      </c>
      <c r="B370" s="147" t="s">
        <v>3960</v>
      </c>
      <c r="C370" t="s">
        <v>2515</v>
      </c>
      <c r="D370" t="s">
        <v>2781</v>
      </c>
      <c r="E370" s="129" t="s">
        <v>3075</v>
      </c>
      <c r="F370" s="129" t="s">
        <v>1971</v>
      </c>
      <c r="G370" t="s">
        <v>1369</v>
      </c>
      <c r="H370" t="s">
        <v>3360</v>
      </c>
      <c r="I370" t="s">
        <v>3837</v>
      </c>
      <c r="J370" t="s">
        <v>3613</v>
      </c>
      <c r="K370" t="s">
        <v>1680</v>
      </c>
      <c r="L370" t="s">
        <v>2257</v>
      </c>
    </row>
    <row r="371" spans="1:12">
      <c r="A371" t="str">
        <f>INDEX(B371:L371,1,VLOOKUP(fenixSetup!M$2,DataSettings!HD$14:HE$24,2,FALSE))</f>
        <v>True</v>
      </c>
      <c r="B371" s="152" t="s">
        <v>229</v>
      </c>
      <c r="C371" t="s">
        <v>2510</v>
      </c>
      <c r="D371" t="s">
        <v>2776</v>
      </c>
      <c r="E371" s="129" t="s">
        <v>3066</v>
      </c>
      <c r="F371" s="129" t="s">
        <v>1965</v>
      </c>
      <c r="G371" t="s">
        <v>229</v>
      </c>
      <c r="H371" t="s">
        <v>3353</v>
      </c>
      <c r="I371" t="s">
        <v>3830</v>
      </c>
      <c r="J371" t="s">
        <v>3606</v>
      </c>
      <c r="K371" t="s">
        <v>1672</v>
      </c>
      <c r="L371" t="s">
        <v>2251</v>
      </c>
    </row>
    <row r="372" spans="1:12">
      <c r="A372" t="str">
        <f>INDEX(B372:L372,1,VLOOKUP(fenixSetup!M$2,DataSettings!HD$14:HE$24,2,FALSE))</f>
        <v>Indoor</v>
      </c>
      <c r="B372" s="147" t="s">
        <v>872</v>
      </c>
      <c r="C372" t="s">
        <v>4003</v>
      </c>
      <c r="D372" t="s">
        <v>4004</v>
      </c>
      <c r="E372" s="129" t="s">
        <v>4005</v>
      </c>
      <c r="F372" s="129" t="s">
        <v>4006</v>
      </c>
      <c r="G372" t="s">
        <v>872</v>
      </c>
      <c r="H372" t="s">
        <v>872</v>
      </c>
      <c r="I372" t="s">
        <v>4007</v>
      </c>
      <c r="J372" t="s">
        <v>4002</v>
      </c>
      <c r="K372" t="s">
        <v>4002</v>
      </c>
      <c r="L372" t="s">
        <v>4008</v>
      </c>
    </row>
    <row r="373" spans="1:12">
      <c r="A373" t="str">
        <f>INDEX(B373:L373,1,VLOOKUP(fenixSetup!M$2,DataSettings!HD$14:HE$24,2,FALSE))</f>
        <v>Ski Mode</v>
      </c>
      <c r="B373" s="150" t="s">
        <v>577</v>
      </c>
      <c r="C373" s="139" t="s">
        <v>4041</v>
      </c>
      <c r="D373" s="140" t="s">
        <v>4040</v>
      </c>
      <c r="E373" s="140" t="s">
        <v>4039</v>
      </c>
      <c r="F373" s="140" t="s">
        <v>4038</v>
      </c>
      <c r="G373" s="140" t="s">
        <v>4037</v>
      </c>
      <c r="H373" s="139" t="s">
        <v>4036</v>
      </c>
      <c r="I373" s="140" t="s">
        <v>4034</v>
      </c>
      <c r="J373" s="140" t="s">
        <v>4035</v>
      </c>
      <c r="K373" s="140" t="s">
        <v>4035</v>
      </c>
      <c r="L373" s="140" t="s">
        <v>4033</v>
      </c>
    </row>
    <row r="374" spans="1:12">
      <c r="A374" t="str">
        <f>INDEX(B374:L374,1,VLOOKUP(fenixSetup!M$2,DataSettings!HD$14:HE$24,2,FALSE))</f>
        <v>Stays On</v>
      </c>
      <c r="B374" s="150" t="s">
        <v>328</v>
      </c>
      <c r="C374" s="139" t="s">
        <v>4073</v>
      </c>
      <c r="D374" s="139" t="s">
        <v>4074</v>
      </c>
      <c r="E374" s="139" t="s">
        <v>4072</v>
      </c>
      <c r="F374" s="139" t="s">
        <v>4075</v>
      </c>
      <c r="G374" s="139" t="s">
        <v>4071</v>
      </c>
      <c r="H374" s="139" t="s">
        <v>4076</v>
      </c>
      <c r="I374" s="139" t="s">
        <v>4077</v>
      </c>
      <c r="J374" s="139" t="s">
        <v>4078</v>
      </c>
      <c r="K374" s="139" t="s">
        <v>4070</v>
      </c>
      <c r="L374" s="140" t="s">
        <v>4069</v>
      </c>
    </row>
    <row r="375" spans="1:12" s="139" customFormat="1">
      <c r="A375" t="str">
        <f>INDEX(B375:L375,1,VLOOKUP(fenixSetup!M$2,DataSettings!HD$14:HE$24,2,FALSE))</f>
        <v>After</v>
      </c>
      <c r="B375" s="150" t="s">
        <v>4079</v>
      </c>
      <c r="C375" s="139" t="s">
        <v>4080</v>
      </c>
      <c r="D375" s="139" t="s">
        <v>4081</v>
      </c>
      <c r="E375" s="139" t="s">
        <v>4082</v>
      </c>
      <c r="F375" s="139" t="s">
        <v>4083</v>
      </c>
      <c r="G375" s="139" t="s">
        <v>4084</v>
      </c>
      <c r="H375" s="139" t="s">
        <v>4085</v>
      </c>
      <c r="I375" s="139" t="s">
        <v>4086</v>
      </c>
      <c r="J375" s="139" t="s">
        <v>4087</v>
      </c>
      <c r="K375" s="139" t="s">
        <v>4088</v>
      </c>
      <c r="L375" s="139" t="s">
        <v>4080</v>
      </c>
    </row>
    <row r="376" spans="1:12">
      <c r="A376" t="str">
        <f>INDEX(B376:L376,1,VLOOKUP(fenixSetup!M$2,DataSettings!HD$14:HE$24,2,FALSE))</f>
        <v>Always</v>
      </c>
      <c r="B376" s="147" t="s">
        <v>575</v>
      </c>
      <c r="C376" t="s">
        <v>4095</v>
      </c>
      <c r="D376" t="s">
        <v>4096</v>
      </c>
      <c r="E376" s="129" t="s">
        <v>4094</v>
      </c>
      <c r="F376" s="129" t="s">
        <v>4092</v>
      </c>
      <c r="G376" t="s">
        <v>4093</v>
      </c>
      <c r="H376" t="s">
        <v>4091</v>
      </c>
      <c r="I376" t="s">
        <v>4089</v>
      </c>
      <c r="J376" t="s">
        <v>4091</v>
      </c>
      <c r="K376" t="s">
        <v>4090</v>
      </c>
      <c r="L376" t="s">
        <v>4089</v>
      </c>
    </row>
    <row r="377" spans="1:12">
      <c r="A377" t="str">
        <f>INDEX(B377:L377,1,VLOOKUP(fenixSetup!M$2,DataSettings!HD$14:HE$24,2,FALSE))</f>
        <v>Active Route</v>
      </c>
      <c r="B377" s="147" t="s">
        <v>120</v>
      </c>
      <c r="C377" s="142" t="s">
        <v>4106</v>
      </c>
      <c r="D377" t="s">
        <v>4107</v>
      </c>
      <c r="E377" t="s">
        <v>4108</v>
      </c>
      <c r="F377" s="129" t="s">
        <v>4109</v>
      </c>
      <c r="G377" t="s">
        <v>4110</v>
      </c>
      <c r="H377" s="142" t="s">
        <v>4111</v>
      </c>
      <c r="I377" t="s">
        <v>4106</v>
      </c>
      <c r="J377" t="s">
        <v>4112</v>
      </c>
      <c r="K377" t="s">
        <v>4113</v>
      </c>
      <c r="L377" t="s">
        <v>4114</v>
      </c>
    </row>
    <row r="378" spans="1:12">
      <c r="A378" t="str">
        <f>INDEX(B378:L378,1,VLOOKUP(fenixSetup!M$2,DataSettings!HD$14:HE$24,2,FALSE))</f>
        <v>On Demand</v>
      </c>
      <c r="B378" s="147" t="s">
        <v>224</v>
      </c>
      <c r="C378" s="146" t="s">
        <v>224</v>
      </c>
      <c r="D378" t="s">
        <v>4121</v>
      </c>
      <c r="E378" t="s">
        <v>4120</v>
      </c>
      <c r="F378" t="s">
        <v>4119</v>
      </c>
      <c r="G378" t="s">
        <v>4118</v>
      </c>
      <c r="H378" t="s">
        <v>4117</v>
      </c>
      <c r="I378" t="s">
        <v>4116</v>
      </c>
      <c r="J378" t="s">
        <v>224</v>
      </c>
      <c r="K378" t="s">
        <v>4115</v>
      </c>
      <c r="L378" t="s">
        <v>224</v>
      </c>
    </row>
    <row r="379" spans="1:12">
      <c r="A379" t="str">
        <f>INDEX(B379:L379,1,VLOOKUP(fenixSetup!M$2,DataSettings!HD$14:HE$24,2,FALSE))</f>
        <v>At Start</v>
      </c>
      <c r="B379" s="147" t="s">
        <v>233</v>
      </c>
      <c r="C379" t="s">
        <v>4130</v>
      </c>
      <c r="D379" t="s">
        <v>4137</v>
      </c>
      <c r="E379" t="s">
        <v>4134</v>
      </c>
      <c r="F379" t="s">
        <v>4133</v>
      </c>
      <c r="G379" t="s">
        <v>4122</v>
      </c>
      <c r="H379" t="s">
        <v>4123</v>
      </c>
      <c r="I379" t="s">
        <v>4130</v>
      </c>
      <c r="J379" t="s">
        <v>4129</v>
      </c>
      <c r="K379" t="s">
        <v>4124</v>
      </c>
      <c r="L379" t="s">
        <v>4125</v>
      </c>
    </row>
    <row r="380" spans="1:12">
      <c r="A380" t="str">
        <f>INDEX(B380:L380,1,VLOOKUP(fenixSetup!M$2,DataSettings!HD$14:HE$24,2,FALSE))</f>
        <v>Continuous</v>
      </c>
      <c r="B380" s="147" t="s">
        <v>234</v>
      </c>
      <c r="C380" t="s">
        <v>4126</v>
      </c>
      <c r="D380" t="s">
        <v>4136</v>
      </c>
      <c r="E380" t="s">
        <v>4135</v>
      </c>
      <c r="F380" t="s">
        <v>4132</v>
      </c>
      <c r="G380" t="s">
        <v>4131</v>
      </c>
      <c r="H380" t="s">
        <v>4127</v>
      </c>
      <c r="I380" t="s">
        <v>4126</v>
      </c>
      <c r="J380" t="s">
        <v>4128</v>
      </c>
      <c r="K380" t="s">
        <v>4127</v>
      </c>
      <c r="L380" t="s">
        <v>4126</v>
      </c>
    </row>
    <row r="381" spans="1:12">
      <c r="A381" t="str">
        <f>INDEX(B381:L381,1,VLOOKUP(fenixSetup!M$2,DataSettings!HD$14:HE$24,2,FALSE))</f>
        <v>Scroll Data</v>
      </c>
      <c r="B381" s="147" t="s">
        <v>102</v>
      </c>
      <c r="C381" t="s">
        <v>4202</v>
      </c>
      <c r="D381" t="s">
        <v>4204</v>
      </c>
      <c r="E381" t="s">
        <v>4207</v>
      </c>
      <c r="F381" t="s">
        <v>4211</v>
      </c>
      <c r="G381" t="s">
        <v>4216</v>
      </c>
      <c r="H381" t="s">
        <v>4219</v>
      </c>
      <c r="I381" t="s">
        <v>4223</v>
      </c>
      <c r="J381" t="s">
        <v>4226</v>
      </c>
      <c r="K381" t="s">
        <v>4232</v>
      </c>
      <c r="L381" t="s">
        <v>4233</v>
      </c>
    </row>
    <row r="382" spans="1:12">
      <c r="A382" t="str">
        <f>INDEX(B382:L382,1,VLOOKUP(fenixSetup!M$2,DataSettings!HD$14:HE$24,2,FALSE))</f>
        <v>ELAPSED</v>
      </c>
      <c r="B382" s="149" t="s">
        <v>936</v>
      </c>
      <c r="C382" t="s">
        <v>936</v>
      </c>
      <c r="D382" t="s">
        <v>4205</v>
      </c>
      <c r="E382" t="s">
        <v>4208</v>
      </c>
      <c r="F382" t="s">
        <v>4212</v>
      </c>
      <c r="G382" t="s">
        <v>4217</v>
      </c>
      <c r="H382" t="s">
        <v>4220</v>
      </c>
      <c r="I382" t="s">
        <v>4224</v>
      </c>
      <c r="J382" t="s">
        <v>4227</v>
      </c>
      <c r="K382" t="s">
        <v>4230</v>
      </c>
      <c r="L382" s="146" t="s">
        <v>4234</v>
      </c>
    </row>
    <row r="383" spans="1:12">
      <c r="A383" t="str">
        <f>INDEX(B383:L383,1,VLOOKUP(fenixSetup!M$2,DataSettings!HD$14:HE$24,2,FALSE))</f>
        <v>HEADING</v>
      </c>
      <c r="B383" s="149" t="s">
        <v>272</v>
      </c>
      <c r="C383" t="s">
        <v>2350</v>
      </c>
      <c r="D383" t="s">
        <v>2590</v>
      </c>
      <c r="E383" t="s">
        <v>2867</v>
      </c>
      <c r="F383" t="s">
        <v>1776</v>
      </c>
      <c r="G383" t="s">
        <v>1158</v>
      </c>
      <c r="H383" t="s">
        <v>3170</v>
      </c>
      <c r="I383" t="s">
        <v>2350</v>
      </c>
      <c r="J383" t="s">
        <v>3446</v>
      </c>
      <c r="K383" t="s">
        <v>1454</v>
      </c>
      <c r="L383" t="s">
        <v>2043</v>
      </c>
    </row>
    <row r="384" spans="1:12">
      <c r="A384" t="str">
        <f>INDEX(B384:L384,1,VLOOKUP(fenixSetup!M$2,DataSettings!HD$14:HE$24,2,FALSE))</f>
        <v>MIN TEMP</v>
      </c>
      <c r="B384" s="147" t="s">
        <v>294</v>
      </c>
      <c r="C384" s="146" t="s">
        <v>294</v>
      </c>
      <c r="D384" s="146" t="s">
        <v>294</v>
      </c>
      <c r="E384" s="146" t="s">
        <v>4210</v>
      </c>
      <c r="F384" s="146" t="s">
        <v>4213</v>
      </c>
      <c r="G384" s="146" t="s">
        <v>4218</v>
      </c>
      <c r="H384" s="146" t="s">
        <v>4221</v>
      </c>
      <c r="I384" s="146" t="s">
        <v>4218</v>
      </c>
      <c r="J384" s="146" t="s">
        <v>4228</v>
      </c>
      <c r="K384" s="146" t="s">
        <v>4228</v>
      </c>
      <c r="L384" s="146" t="s">
        <v>4235</v>
      </c>
    </row>
    <row r="385" spans="1:12">
      <c r="A385" t="str">
        <f>INDEX(B385:L385,1,VLOOKUP(fenixSetup!M$2,DataSettings!HD$14:HE$24,2,FALSE))</f>
        <v>NEXT DIST</v>
      </c>
      <c r="B385" s="147" t="s">
        <v>298</v>
      </c>
      <c r="C385" t="s">
        <v>4203</v>
      </c>
      <c r="D385" t="s">
        <v>4206</v>
      </c>
      <c r="E385" s="129" t="s">
        <v>4209</v>
      </c>
      <c r="F385" s="129" t="s">
        <v>4214</v>
      </c>
      <c r="G385" t="s">
        <v>1147</v>
      </c>
      <c r="H385" t="s">
        <v>4222</v>
      </c>
      <c r="I385" t="s">
        <v>4225</v>
      </c>
      <c r="J385" t="s">
        <v>4229</v>
      </c>
      <c r="K385" t="s">
        <v>4231</v>
      </c>
      <c r="L385" t="s">
        <v>4236</v>
      </c>
    </row>
    <row r="386" spans="1:12">
      <c r="A386" t="str">
        <f>INDEX(B386:L386,1,VLOOKUP(fenixSetup!M$2,DataSettings!HD$14:HE$24,2,FALSE))</f>
        <v>STEPS</v>
      </c>
      <c r="B386" s="147" t="s">
        <v>937</v>
      </c>
      <c r="C386" t="s">
        <v>937</v>
      </c>
      <c r="D386" t="s">
        <v>937</v>
      </c>
      <c r="E386" t="s">
        <v>937</v>
      </c>
      <c r="F386" t="s">
        <v>4215</v>
      </c>
      <c r="G386" t="s">
        <v>937</v>
      </c>
      <c r="H386" t="s">
        <v>937</v>
      </c>
      <c r="I386" t="s">
        <v>937</v>
      </c>
      <c r="J386" t="s">
        <v>937</v>
      </c>
      <c r="K386" t="s">
        <v>937</v>
      </c>
      <c r="L386" t="s">
        <v>937</v>
      </c>
    </row>
    <row r="387" spans="1:12">
      <c r="A387" t="str">
        <f>INDEX(B387:L387,1,VLOOKUP(fenixSetup!M$2,DataSettings!HD$14:HE$24,2,FALSE))</f>
        <v>Heading</v>
      </c>
      <c r="B387" s="153" t="s">
        <v>4165</v>
      </c>
      <c r="C387" t="s">
        <v>2423</v>
      </c>
      <c r="D387" t="s">
        <v>2680</v>
      </c>
      <c r="E387" t="s">
        <v>3026</v>
      </c>
      <c r="F387" t="s">
        <v>4251</v>
      </c>
      <c r="G387" t="s">
        <v>1241</v>
      </c>
      <c r="H387" t="s">
        <v>4252</v>
      </c>
      <c r="I387" t="s">
        <v>2423</v>
      </c>
      <c r="J387" t="s">
        <v>4253</v>
      </c>
      <c r="K387" t="s">
        <v>1555</v>
      </c>
      <c r="L387" t="s">
        <v>2136</v>
      </c>
    </row>
    <row r="388" spans="1:12">
      <c r="A388" t="str">
        <f>INDEX(B388:L388,1,VLOOKUP(fenixSetup!M$2,DataSettings!HD$14:HE$24,2,FALSE))</f>
        <v>Data Page Back</v>
      </c>
      <c r="B388" s="154" t="s">
        <v>99</v>
      </c>
      <c r="C388" t="s">
        <v>4332</v>
      </c>
      <c r="D388" t="s">
        <v>4334</v>
      </c>
      <c r="E388" t="s">
        <v>4337</v>
      </c>
      <c r="F388" t="s">
        <v>4340</v>
      </c>
      <c r="G388" t="s">
        <v>4343</v>
      </c>
      <c r="H388" t="s">
        <v>4348</v>
      </c>
      <c r="I388" t="s">
        <v>4351</v>
      </c>
      <c r="J388" t="s">
        <v>4352</v>
      </c>
      <c r="K388" t="s">
        <v>4355</v>
      </c>
      <c r="L388" t="s">
        <v>4358</v>
      </c>
    </row>
    <row r="389" spans="1:12">
      <c r="A389" t="str">
        <f>INDEX(B389:L389,1,VLOOKUP(fenixSetup!M$2,DataSettings!HD$14:HE$24,2,FALSE))</f>
        <v>Data Page Up</v>
      </c>
      <c r="B389" s="154" t="s">
        <v>100</v>
      </c>
      <c r="C389" t="s">
        <v>4331</v>
      </c>
      <c r="D389" t="s">
        <v>4335</v>
      </c>
      <c r="E389" t="s">
        <v>4338</v>
      </c>
      <c r="F389" t="s">
        <v>4341</v>
      </c>
      <c r="G389" t="s">
        <v>4344</v>
      </c>
      <c r="H389" t="s">
        <v>4346</v>
      </c>
      <c r="I389" t="s">
        <v>4349</v>
      </c>
      <c r="J389" t="s">
        <v>4353</v>
      </c>
      <c r="K389" t="s">
        <v>4356</v>
      </c>
      <c r="L389" t="s">
        <v>4359</v>
      </c>
    </row>
    <row r="390" spans="1:12">
      <c r="A390" t="str">
        <f>INDEX(B390:L390,1,VLOOKUP(fenixSetup!M$2,DataSettings!HD$14:HE$24,2,FALSE))</f>
        <v>Data Page Down</v>
      </c>
      <c r="B390" s="154" t="s">
        <v>101</v>
      </c>
      <c r="C390" t="s">
        <v>4333</v>
      </c>
      <c r="D390" t="s">
        <v>4336</v>
      </c>
      <c r="E390" t="s">
        <v>4339</v>
      </c>
      <c r="F390" t="s">
        <v>4342</v>
      </c>
      <c r="G390" t="s">
        <v>4345</v>
      </c>
      <c r="H390" t="s">
        <v>4347</v>
      </c>
      <c r="I390" t="s">
        <v>4350</v>
      </c>
      <c r="J390" t="s">
        <v>4354</v>
      </c>
      <c r="K390" t="s">
        <v>4357</v>
      </c>
      <c r="L390" t="s">
        <v>4360</v>
      </c>
    </row>
    <row r="391" spans="1:12">
      <c r="A391" t="str">
        <f>INDEX(B391:L391,1,VLOOKUP(fenixSetup!M$2,DataSettings!HD$14:HE$24,2,FALSE))</f>
        <v>Messages</v>
      </c>
      <c r="B391" s="153" t="s">
        <v>1032</v>
      </c>
      <c r="C391" t="s">
        <v>4370</v>
      </c>
      <c r="D391" t="s">
        <v>4371</v>
      </c>
      <c r="E391" t="s">
        <v>4372</v>
      </c>
      <c r="F391" t="s">
        <v>1032</v>
      </c>
      <c r="G391" t="s">
        <v>4373</v>
      </c>
      <c r="H391" t="s">
        <v>4374</v>
      </c>
      <c r="I391" t="s">
        <v>4375</v>
      </c>
      <c r="J391" t="s">
        <v>4376</v>
      </c>
      <c r="K391" t="s">
        <v>4377</v>
      </c>
      <c r="L391" t="s">
        <v>2185</v>
      </c>
    </row>
    <row r="392" spans="1:12">
      <c r="A392" t="str">
        <f>INDEX(B392:L392,1,VLOOKUP(fenixSetup!M$2,DataSettings!HD$14:HE$24,2,FALSE))</f>
        <v>Minimum Speed</v>
      </c>
      <c r="B392" s="147" t="s">
        <v>1001</v>
      </c>
      <c r="C392" t="s">
        <v>4378</v>
      </c>
      <c r="D392" t="s">
        <v>4379</v>
      </c>
      <c r="E392" s="129" t="s">
        <v>4380</v>
      </c>
      <c r="F392" s="129" t="s">
        <v>4381</v>
      </c>
      <c r="G392" t="s">
        <v>4382</v>
      </c>
      <c r="H392" t="s">
        <v>4383</v>
      </c>
      <c r="I392" t="s">
        <v>4384</v>
      </c>
      <c r="J392" t="s">
        <v>4385</v>
      </c>
      <c r="K392" t="s">
        <v>4386</v>
      </c>
      <c r="L392" t="s">
        <v>4387</v>
      </c>
    </row>
    <row r="393" spans="1:12">
      <c r="A393" t="str">
        <f>INDEX(B393:L393,1,VLOOKUP(fenixSetup!M$2,DataSettings!HD$14:HE$24,2,FALSE))</f>
        <v>Minimum Heart Rate</v>
      </c>
      <c r="B393" s="147" t="s">
        <v>1013</v>
      </c>
      <c r="C393" t="s">
        <v>4391</v>
      </c>
      <c r="D393" t="s">
        <v>4392</v>
      </c>
      <c r="E393" s="129" t="s">
        <v>4393</v>
      </c>
      <c r="F393" s="129" t="s">
        <v>4394</v>
      </c>
      <c r="G393" t="s">
        <v>4395</v>
      </c>
      <c r="H393" t="s">
        <v>4396</v>
      </c>
      <c r="I393" t="s">
        <v>4397</v>
      </c>
      <c r="J393" t="s">
        <v>4398</v>
      </c>
      <c r="K393" t="s">
        <v>4399</v>
      </c>
      <c r="L393" t="s">
        <v>4400</v>
      </c>
    </row>
    <row r="394" spans="1:12">
      <c r="A394" t="str">
        <f>INDEX(B394:L394,1,VLOOKUP(fenixSetup!M$2,DataSettings!HD$14:HE$24,2,FALSE))</f>
        <v>Nav Arrival Point</v>
      </c>
      <c r="B394" s="147" t="s">
        <v>1008</v>
      </c>
      <c r="C394" t="s">
        <v>4428</v>
      </c>
      <c r="D394" t="s">
        <v>4425</v>
      </c>
      <c r="E394" t="s">
        <v>4422</v>
      </c>
      <c r="F394" t="s">
        <v>4419</v>
      </c>
      <c r="G394" t="s">
        <v>4416</v>
      </c>
      <c r="H394" t="s">
        <v>4413</v>
      </c>
      <c r="I394" t="s">
        <v>4410</v>
      </c>
      <c r="J394" t="s">
        <v>4407</v>
      </c>
      <c r="K394" t="s">
        <v>4404</v>
      </c>
      <c r="L394" t="s">
        <v>4401</v>
      </c>
    </row>
    <row r="395" spans="1:12">
      <c r="A395" t="str">
        <f>INDEX(B395:L395,1,VLOOKUP(fenixSetup!M$2,DataSettings!HD$14:HE$24,2,FALSE))</f>
        <v>Nav Arrival Track</v>
      </c>
      <c r="B395" s="147" t="s">
        <v>1009</v>
      </c>
      <c r="C395" t="s">
        <v>4429</v>
      </c>
      <c r="D395" t="s">
        <v>4426</v>
      </c>
      <c r="E395" t="s">
        <v>4423</v>
      </c>
      <c r="F395" t="s">
        <v>4420</v>
      </c>
      <c r="G395" t="s">
        <v>4417</v>
      </c>
      <c r="H395" t="s">
        <v>4414</v>
      </c>
      <c r="I395" t="s">
        <v>4411</v>
      </c>
      <c r="J395" t="s">
        <v>4408</v>
      </c>
      <c r="K395" t="s">
        <v>4405</v>
      </c>
      <c r="L395" t="s">
        <v>4402</v>
      </c>
    </row>
    <row r="396" spans="1:12">
      <c r="A396" t="str">
        <f>INDEX(B396:L396,1,VLOOKUP(fenixSetup!M$2,DataSettings!HD$14:HE$24,2,FALSE))</f>
        <v>Nav Arrival Route</v>
      </c>
      <c r="B396" s="147" t="s">
        <v>1010</v>
      </c>
      <c r="C396" t="s">
        <v>4430</v>
      </c>
      <c r="D396" t="s">
        <v>4427</v>
      </c>
      <c r="E396" t="s">
        <v>4424</v>
      </c>
      <c r="F396" t="s">
        <v>4421</v>
      </c>
      <c r="G396" t="s">
        <v>4418</v>
      </c>
      <c r="H396" t="s">
        <v>4415</v>
      </c>
      <c r="I396" t="s">
        <v>4412</v>
      </c>
      <c r="J396" t="s">
        <v>4409</v>
      </c>
      <c r="K396" t="s">
        <v>4406</v>
      </c>
      <c r="L396" t="s">
        <v>4403</v>
      </c>
    </row>
    <row r="397" spans="1:12">
      <c r="A397" s="255" t="str">
        <f>INDEX(B397:L397,1,VLOOKUP(fenixSetup!M$2,DataSettings!HD$14:HE$24,2,FALSE))</f>
        <v>FINAL LOC</v>
      </c>
      <c r="B397" s="147" t="s">
        <v>4480</v>
      </c>
      <c r="C397" s="255" t="s">
        <v>2344</v>
      </c>
      <c r="D397" s="255" t="s">
        <v>4491</v>
      </c>
      <c r="E397" s="129" t="s">
        <v>4494</v>
      </c>
      <c r="F397" s="129" t="s">
        <v>4497</v>
      </c>
      <c r="G397" s="255" t="s">
        <v>4499</v>
      </c>
      <c r="H397" s="255" t="s">
        <v>4501</v>
      </c>
      <c r="I397" s="255" t="s">
        <v>4504</v>
      </c>
      <c r="J397" s="255" t="s">
        <v>4506</v>
      </c>
      <c r="K397" s="255" t="s">
        <v>4509</v>
      </c>
      <c r="L397" s="255" t="s">
        <v>4512</v>
      </c>
    </row>
    <row r="398" spans="1:12">
      <c r="A398" s="255" t="str">
        <f>INDEX(B398:L398,1,VLOOKUP(fenixSetup!M$2,DataSettings!HD$14:HE$24,2,FALSE))</f>
        <v>LAT/LON</v>
      </c>
      <c r="B398" s="147" t="s">
        <v>4481</v>
      </c>
      <c r="C398" s="255" t="s">
        <v>4489</v>
      </c>
      <c r="D398" t="s">
        <v>4492</v>
      </c>
      <c r="E398" t="s">
        <v>4495</v>
      </c>
      <c r="F398" t="s">
        <v>4498</v>
      </c>
      <c r="G398" t="s">
        <v>4500</v>
      </c>
      <c r="H398" t="s">
        <v>4502</v>
      </c>
      <c r="I398" t="s">
        <v>4505</v>
      </c>
      <c r="J398" t="s">
        <v>4507</v>
      </c>
      <c r="K398" t="s">
        <v>4510</v>
      </c>
      <c r="L398" t="s">
        <v>4500</v>
      </c>
    </row>
    <row r="399" spans="1:12">
      <c r="A399" s="255" t="str">
        <f>INDEX(B399:L399,1,VLOOKUP(fenixSetup!M$2,DataSettings!HD$14:HE$24,2,FALSE))</f>
        <v>LOCATION</v>
      </c>
      <c r="B399" s="147" t="s">
        <v>4482</v>
      </c>
      <c r="C399" t="s">
        <v>4490</v>
      </c>
      <c r="D399" s="255" t="s">
        <v>4493</v>
      </c>
      <c r="E399" t="s">
        <v>4496</v>
      </c>
      <c r="F399" s="255" t="s">
        <v>4490</v>
      </c>
      <c r="G399" s="255" t="s">
        <v>4490</v>
      </c>
      <c r="H399" s="255" t="s">
        <v>4503</v>
      </c>
      <c r="I399" s="255" t="s">
        <v>4490</v>
      </c>
      <c r="J399" s="255" t="s">
        <v>4508</v>
      </c>
      <c r="K399" s="255" t="s">
        <v>4511</v>
      </c>
      <c r="L399" s="255" t="s">
        <v>4513</v>
      </c>
    </row>
  </sheetData>
  <sortState ref="A2:L510">
    <sortCondition ref="B2:B791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fenixSetup</vt:lpstr>
      <vt:lpstr>Output</vt:lpstr>
      <vt:lpstr>DataSettings</vt:lpstr>
      <vt:lpstr>Languages</vt:lpstr>
    </vt:vector>
  </TitlesOfParts>
  <Company>Pilot Oriented Solutions,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nub98</dc:creator>
  <cp:lastModifiedBy>JTC</cp:lastModifiedBy>
  <dcterms:created xsi:type="dcterms:W3CDTF">2013-05-09T13:47:28Z</dcterms:created>
  <dcterms:modified xsi:type="dcterms:W3CDTF">2013-06-05T02:25:44Z</dcterms:modified>
</cp:coreProperties>
</file>